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7235" windowHeight="6930" activeTab="2"/>
  </bookViews>
  <sheets>
    <sheet name="2019년일반회계" sheetId="4" r:id="rId1"/>
    <sheet name="2019년노인일자리" sheetId="6" r:id="rId2"/>
    <sheet name="2019년총괄예결산" sheetId="7" r:id="rId3"/>
  </sheets>
  <calcPr calcId="145621"/>
</workbook>
</file>

<file path=xl/calcChain.xml><?xml version="1.0" encoding="utf-8"?>
<calcChain xmlns="http://schemas.openxmlformats.org/spreadsheetml/2006/main">
  <c r="K7" i="6" l="1"/>
  <c r="K6" i="6" s="1"/>
  <c r="K8" i="6"/>
  <c r="J8" i="6"/>
  <c r="L8" i="6" s="1"/>
  <c r="J7" i="6"/>
  <c r="L7" i="6" s="1"/>
  <c r="J6" i="6" l="1"/>
  <c r="F6" i="6"/>
  <c r="F7" i="6"/>
  <c r="F8" i="6"/>
  <c r="F9" i="6"/>
  <c r="F10" i="6"/>
  <c r="F11" i="6"/>
  <c r="F12" i="6"/>
  <c r="L10" i="6"/>
  <c r="L11" i="6"/>
  <c r="L13" i="6"/>
  <c r="L14" i="6"/>
  <c r="L16" i="6"/>
  <c r="L17" i="6"/>
  <c r="L19" i="6"/>
  <c r="L20" i="6"/>
  <c r="L22" i="6"/>
  <c r="L23" i="6"/>
  <c r="L25" i="6"/>
  <c r="L26" i="6"/>
  <c r="L28" i="6"/>
  <c r="L29" i="6"/>
  <c r="L31" i="6"/>
  <c r="L32" i="6"/>
  <c r="L34" i="6"/>
  <c r="L35" i="6"/>
  <c r="L37" i="6"/>
  <c r="L38" i="6"/>
  <c r="L40" i="6"/>
  <c r="L41" i="6"/>
  <c r="L43" i="6"/>
  <c r="L44" i="6"/>
  <c r="L46" i="6"/>
  <c r="L47" i="6"/>
  <c r="L49" i="6"/>
  <c r="L50" i="6"/>
  <c r="L52" i="6"/>
  <c r="L53" i="6"/>
  <c r="L55" i="6"/>
  <c r="L56" i="6"/>
  <c r="L58" i="6"/>
  <c r="L59" i="6"/>
  <c r="L61" i="6"/>
  <c r="L62" i="6"/>
  <c r="L64" i="6"/>
  <c r="L65" i="6"/>
  <c r="L67" i="6"/>
  <c r="L68" i="6"/>
  <c r="L70" i="6"/>
  <c r="L71" i="6"/>
  <c r="L72" i="6"/>
  <c r="L74" i="6"/>
  <c r="L73" i="6"/>
  <c r="K69" i="6"/>
  <c r="J69" i="6"/>
  <c r="L69" i="6" s="1"/>
  <c r="K63" i="6"/>
  <c r="J63" i="6"/>
  <c r="L63" i="6" s="1"/>
  <c r="K39" i="6"/>
  <c r="J39" i="6"/>
  <c r="L39" i="6" s="1"/>
  <c r="J42" i="6" l="1"/>
  <c r="J45" i="6"/>
  <c r="J48" i="6"/>
  <c r="J51" i="6"/>
  <c r="J54" i="6"/>
  <c r="J57" i="6"/>
  <c r="J60" i="6"/>
  <c r="J66" i="6"/>
  <c r="K66" i="6"/>
  <c r="K60" i="6"/>
  <c r="K57" i="6"/>
  <c r="K54" i="6"/>
  <c r="K51" i="6"/>
  <c r="K48" i="6"/>
  <c r="K45" i="6"/>
  <c r="K42" i="6"/>
  <c r="K36" i="6"/>
  <c r="K33" i="6"/>
  <c r="K30" i="6"/>
  <c r="K27" i="6"/>
  <c r="K24" i="6"/>
  <c r="K21" i="6"/>
  <c r="K18" i="6"/>
  <c r="K15" i="6"/>
  <c r="K12" i="6"/>
  <c r="K9" i="6"/>
  <c r="J36" i="6"/>
  <c r="L36" i="6" s="1"/>
  <c r="J33" i="6"/>
  <c r="L33" i="6" s="1"/>
  <c r="J30" i="6"/>
  <c r="L30" i="6" s="1"/>
  <c r="J27" i="6"/>
  <c r="L27" i="6" s="1"/>
  <c r="J24" i="6"/>
  <c r="L24" i="6" s="1"/>
  <c r="J21" i="6"/>
  <c r="L21" i="6" s="1"/>
  <c r="J18" i="6"/>
  <c r="L18" i="6" s="1"/>
  <c r="J15" i="6"/>
  <c r="L15" i="6" s="1"/>
  <c r="J12" i="6"/>
  <c r="L12" i="6" s="1"/>
  <c r="J9" i="6"/>
  <c r="E5" i="6"/>
  <c r="D5" i="6"/>
  <c r="E5" i="4"/>
  <c r="D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5" i="4"/>
  <c r="J36" i="4"/>
  <c r="J34" i="4"/>
  <c r="J31" i="4"/>
  <c r="J28" i="4"/>
  <c r="K28" i="4"/>
  <c r="J24" i="4"/>
  <c r="J23" i="4" s="1"/>
  <c r="K27" i="4"/>
  <c r="K34" i="4"/>
  <c r="K36" i="4"/>
  <c r="K31" i="4"/>
  <c r="K24" i="4"/>
  <c r="K23" i="4" s="1"/>
  <c r="J7" i="4"/>
  <c r="J13" i="4"/>
  <c r="K13" i="4"/>
  <c r="K7" i="4"/>
  <c r="K6" i="4" s="1"/>
  <c r="K5" i="6" l="1"/>
  <c r="L66" i="6"/>
  <c r="L57" i="6"/>
  <c r="L51" i="6"/>
  <c r="L45" i="6"/>
  <c r="L9" i="6"/>
  <c r="L60" i="6"/>
  <c r="L54" i="6"/>
  <c r="L48" i="6"/>
  <c r="L42" i="6"/>
  <c r="F5" i="4"/>
  <c r="F5" i="6"/>
  <c r="J6" i="4"/>
  <c r="J27" i="4"/>
  <c r="K5" i="4"/>
  <c r="L6" i="6" l="1"/>
  <c r="J5" i="6"/>
  <c r="L5" i="6" s="1"/>
  <c r="J5" i="4"/>
</calcChain>
</file>

<file path=xl/comments1.xml><?xml version="1.0" encoding="utf-8"?>
<comments xmlns="http://schemas.openxmlformats.org/spreadsheetml/2006/main">
  <authors>
    <author>server</author>
  </authors>
  <commentList>
    <comment ref="C7" authorId="0">
      <text>
        <r>
          <rPr>
            <b/>
            <sz val="9"/>
            <color indexed="81"/>
            <rFont val="돋움"/>
            <family val="3"/>
            <charset val="129"/>
          </rPr>
          <t>시보조금</t>
        </r>
        <r>
          <rPr>
            <b/>
            <sz val="9"/>
            <color indexed="81"/>
            <rFont val="Tahoma"/>
            <family val="2"/>
          </rPr>
          <t>90%+2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</text>
    </comment>
  </commentList>
</comments>
</file>

<file path=xl/sharedStrings.xml><?xml version="1.0" encoding="utf-8"?>
<sst xmlns="http://schemas.openxmlformats.org/spreadsheetml/2006/main" count="229" uniqueCount="121">
  <si>
    <t>세입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</si>
  <si>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</si>
  <si>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</si>
  <si>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</si>
  <si>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</t>
    <phoneticPr fontId="2" type="noConversion"/>
  </si>
  <si>
    <t>세출</t>
    <phoneticPr fontId="2" type="noConversion"/>
  </si>
  <si>
    <t>2019년예산액</t>
    <phoneticPr fontId="2" type="noConversion"/>
  </si>
  <si>
    <t>2018년예산액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</si>
  <si>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</si>
  <si>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</si>
  <si>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</si>
  <si>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</si>
  <si>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</si>
  <si>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퇴직적립및급여충당금</t>
    <phoneticPr fontId="2" type="noConversion"/>
  </si>
  <si>
    <t>기타후생경비</t>
    <phoneticPr fontId="2" type="noConversion"/>
  </si>
  <si>
    <t>운영비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</si>
  <si>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</si>
  <si>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</si>
  <si>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</si>
  <si>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</si>
  <si>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</si>
  <si>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</si>
  <si>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연료비</t>
    <phoneticPr fontId="2" type="noConversion"/>
  </si>
  <si>
    <t>기타운영비</t>
    <phoneticPr fontId="2" type="noConversion"/>
  </si>
  <si>
    <t>차량비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</si>
  <si>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</si>
  <si>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</si>
  <si>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</si>
  <si>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사업비</t>
    <phoneticPr fontId="2" type="noConversion"/>
  </si>
  <si>
    <t>교육복지형사업</t>
    <phoneticPr fontId="2" type="noConversion"/>
  </si>
  <si>
    <t>노노케어운영비</t>
    <phoneticPr fontId="2" type="noConversion"/>
  </si>
  <si>
    <t>자원봉사활동비</t>
    <phoneticPr fontId="2" type="noConversion"/>
  </si>
  <si>
    <t>교육비</t>
    <phoneticPr fontId="2" type="noConversion"/>
  </si>
  <si>
    <t>직원직능개발비</t>
    <phoneticPr fontId="2" type="noConversion"/>
  </si>
  <si>
    <t>사회참여프로그램운영비</t>
    <phoneticPr fontId="2" type="noConversion"/>
  </si>
  <si>
    <t>홍보비</t>
    <phoneticPr fontId="2" type="noConversion"/>
  </si>
  <si>
    <t>사례집발간 및 리플렛</t>
    <phoneticPr fontId="2" type="noConversion"/>
  </si>
  <si>
    <t>행사비</t>
    <phoneticPr fontId="2" type="noConversion"/>
  </si>
  <si>
    <t>사업보고발표회</t>
    <phoneticPr fontId="2" type="noConversion"/>
  </si>
  <si>
    <t>노인일자리사업비</t>
    <phoneticPr fontId="2" type="noConversion"/>
  </si>
  <si>
    <t>보조금수입</t>
    <phoneticPr fontId="2" type="noConversion"/>
  </si>
  <si>
    <t>시도보조금</t>
    <phoneticPr fontId="2" type="noConversion"/>
  </si>
  <si>
    <t>사업수익</t>
    <phoneticPr fontId="2" type="noConversion"/>
  </si>
  <si>
    <t>인센티브</t>
    <phoneticPr fontId="2" type="noConversion"/>
  </si>
  <si>
    <t>단위:천원</t>
    <phoneticPr fontId="2" type="noConversion"/>
  </si>
  <si>
    <t>총  계</t>
    <phoneticPr fontId="2" type="noConversion"/>
  </si>
  <si>
    <t>구미시니어클럽  일반회계 세입.세출 총괄표(2019년)</t>
    <phoneticPr fontId="2" type="noConversion"/>
  </si>
  <si>
    <t>구미시니어클럽  노인일자리사업 세입.세출 총괄표(2019년)</t>
    <phoneticPr fontId="2" type="noConversion"/>
  </si>
  <si>
    <t>마을노노케어</t>
    <phoneticPr fontId="2" type="noConversion"/>
  </si>
  <si>
    <t>활동비</t>
    <phoneticPr fontId="2" type="noConversion"/>
  </si>
  <si>
    <t>독거노인돌봄방</t>
    <phoneticPr fontId="2" type="noConversion"/>
  </si>
  <si>
    <t>이심전심실버케어</t>
    <phoneticPr fontId="2" type="noConversion"/>
  </si>
  <si>
    <t>문화재관리</t>
    <phoneticPr fontId="2" type="noConversion"/>
  </si>
  <si>
    <t>지역아동센터도우미</t>
    <phoneticPr fontId="2" type="noConversion"/>
  </si>
  <si>
    <t>사서도우미</t>
    <phoneticPr fontId="2" type="noConversion"/>
  </si>
  <si>
    <t>지역환경개선</t>
    <phoneticPr fontId="2" type="noConversion"/>
  </si>
  <si>
    <t>보육교사도우미</t>
    <phoneticPr fontId="2" type="noConversion"/>
  </si>
  <si>
    <t>행복한노노케어</t>
    <phoneticPr fontId="2" type="noConversion"/>
  </si>
  <si>
    <t>스쿨존안전지킴이</t>
    <phoneticPr fontId="2" type="noConversion"/>
  </si>
  <si>
    <t>재활용수집</t>
    <phoneticPr fontId="2" type="noConversion"/>
  </si>
  <si>
    <t>재활용품판매가게</t>
    <phoneticPr fontId="2" type="noConversion"/>
  </si>
  <si>
    <t>깔끔이청소소독</t>
    <phoneticPr fontId="2" type="noConversion"/>
  </si>
  <si>
    <t>보람일터</t>
    <phoneticPr fontId="2" type="noConversion"/>
  </si>
  <si>
    <t>영농로컬푸드</t>
    <phoneticPr fontId="2" type="noConversion"/>
  </si>
  <si>
    <t>아리랑미용실</t>
    <phoneticPr fontId="2" type="noConversion"/>
  </si>
  <si>
    <t>구미문화생활학교</t>
    <phoneticPr fontId="2" type="noConversion"/>
  </si>
  <si>
    <t>학교급식도우미</t>
    <phoneticPr fontId="2" type="noConversion"/>
  </si>
  <si>
    <t>민간분야사업개발비</t>
    <phoneticPr fontId="2" type="noConversion"/>
  </si>
  <si>
    <t>보조금수입</t>
    <phoneticPr fontId="2" type="noConversion"/>
  </si>
  <si>
    <t>노인일자리사업</t>
    <phoneticPr fontId="2" type="noConversion"/>
  </si>
  <si>
    <t>전담인건비</t>
    <phoneticPr fontId="2" type="noConversion"/>
  </si>
  <si>
    <t>국고보조금(50)</t>
    <phoneticPr fontId="2" type="noConversion"/>
  </si>
  <si>
    <t>도보조금(35)</t>
    <phoneticPr fontId="2" type="noConversion"/>
  </si>
  <si>
    <t>시보조금(15)</t>
    <phoneticPr fontId="2" type="noConversion"/>
  </si>
  <si>
    <t>시보조금(70)</t>
    <phoneticPr fontId="2" type="noConversion"/>
  </si>
  <si>
    <t>도보조금(30)</t>
    <phoneticPr fontId="2" type="noConversion"/>
  </si>
  <si>
    <t>도보조금(10)</t>
    <phoneticPr fontId="2" type="noConversion"/>
  </si>
  <si>
    <t>시보조금(90)</t>
    <phoneticPr fontId="2" type="noConversion"/>
  </si>
  <si>
    <t>2019년
예산액</t>
    <phoneticPr fontId="2" type="noConversion"/>
  </si>
  <si>
    <t>2018년
예산액</t>
    <phoneticPr fontId="2" type="noConversion"/>
  </si>
  <si>
    <t>마을공동체지원</t>
    <phoneticPr fontId="2" type="noConversion"/>
  </si>
  <si>
    <t>아파트택배</t>
    <phoneticPr fontId="2" type="noConversion"/>
  </si>
  <si>
    <t>보육시설지원</t>
    <phoneticPr fontId="2" type="noConversion"/>
  </si>
  <si>
    <t>활동비</t>
    <phoneticPr fontId="2" type="noConversion"/>
  </si>
  <si>
    <t>사업비</t>
    <phoneticPr fontId="2" type="noConversion"/>
  </si>
  <si>
    <t>전담인력인건비</t>
    <phoneticPr fontId="2" type="noConversion"/>
  </si>
  <si>
    <t>인센티브</t>
    <phoneticPr fontId="2" type="noConversion"/>
  </si>
  <si>
    <t>소계</t>
    <phoneticPr fontId="2" type="noConversion"/>
  </si>
  <si>
    <t>활동(인건)비</t>
    <phoneticPr fontId="2" type="noConversion"/>
  </si>
  <si>
    <t>세 입</t>
  </si>
  <si>
    <t>세 출</t>
  </si>
  <si>
    <t>구 분</t>
  </si>
  <si>
    <r>
      <t>2019</t>
    </r>
    <r>
      <rPr>
        <sz val="9"/>
        <color rgb="FF000000"/>
        <rFont val="맑은 고딕"/>
        <family val="3"/>
        <charset val="129"/>
        <scheme val="minor"/>
      </rPr>
      <t>년</t>
    </r>
  </si>
  <si>
    <t>예산액</t>
  </si>
  <si>
    <r>
      <t>2018</t>
    </r>
    <r>
      <rPr>
        <sz val="9"/>
        <color rgb="FF000000"/>
        <rFont val="맑은 고딕"/>
        <family val="3"/>
        <charset val="129"/>
        <scheme val="minor"/>
      </rPr>
      <t>년</t>
    </r>
  </si>
  <si>
    <t>증 감</t>
  </si>
  <si>
    <t>합 계</t>
  </si>
  <si>
    <t>보조금수입</t>
  </si>
  <si>
    <t>인건비</t>
  </si>
  <si>
    <t>노인사회활동사업비</t>
  </si>
  <si>
    <t>운영비</t>
  </si>
  <si>
    <t>민간개발비</t>
  </si>
  <si>
    <t>사업비</t>
  </si>
  <si>
    <t>사업수익</t>
  </si>
  <si>
    <t>참여자인건비</t>
  </si>
  <si>
    <t>전년이월</t>
  </si>
  <si>
    <t xml:space="preserve">  </t>
  </si>
  <si>
    <t>결산액</t>
  </si>
  <si>
    <t>총 계</t>
  </si>
  <si>
    <t>직원인건비</t>
  </si>
  <si>
    <t>노인일자리</t>
  </si>
  <si>
    <t>전담인력인건비</t>
  </si>
  <si>
    <t>보조금운영비</t>
  </si>
  <si>
    <t>노인일자리운영비</t>
  </si>
  <si>
    <t>전년도이월금</t>
  </si>
  <si>
    <t>민간개발비사업비</t>
  </si>
  <si>
    <t>보조금사업비</t>
  </si>
  <si>
    <t>차년도이월금</t>
  </si>
  <si>
    <r>
      <rPr>
        <sz val="16"/>
        <color rgb="FF000000"/>
        <rFont val="맑은 고딕"/>
        <family val="3"/>
        <charset val="129"/>
        <scheme val="minor"/>
      </rPr>
      <t>■ 총괄예산서</t>
    </r>
    <r>
      <rPr>
        <sz val="16"/>
        <color rgb="FF000000"/>
        <rFont val="굴림"/>
        <family val="3"/>
        <charset val="129"/>
      </rPr>
      <t>(2019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</si>
  <si>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r>
      <t>■ 총괄결산서</t>
    </r>
    <r>
      <rPr>
        <sz val="16"/>
        <color rgb="FF000000"/>
        <rFont val="굴림"/>
        <family val="3"/>
        <charset val="129"/>
      </rPr>
      <t>(2018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>)</t>
    </r>
  </si>
  <si>
    <t>구미시니어클럽   세입.세출 총괄표(2019년)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</si>
</sst>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16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41" fontId="3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left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0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 wrapText="1"/>
    </xf>
    <xf numFmtId="41" fontId="5" fillId="0" borderId="2" xfId="1" applyFont="1" applyFill="1" applyBorder="1" applyAlignment="1">
      <alignment horizontal="center" vertical="center"/>
    </xf>
    <xf numFmtId="41" fontId="0" fillId="0" borderId="4" xfId="1" applyFont="1" applyBorder="1" applyAlignment="1">
      <alignment vertical="center"/>
    </xf>
    <xf numFmtId="41" fontId="0" fillId="0" borderId="3" xfId="1" applyFont="1" applyBorder="1" applyAlignment="1">
      <alignment vertical="center"/>
    </xf>
    <xf numFmtId="41" fontId="0" fillId="0" borderId="0" xfId="0" applyNumberFormat="1">
      <alignment vertical="center"/>
    </xf>
    <xf numFmtId="41" fontId="0" fillId="0" borderId="5" xfId="1" applyFont="1" applyBorder="1" applyAlignment="1">
      <alignment vertical="center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0" fontId="13" fillId="0" borderId="19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righ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justify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3" fontId="10" fillId="0" borderId="32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0" fillId="0" borderId="0" xfId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C16" sqref="C16"/>
    </sheetView>
  </sheetViews>
  <sheetFormatPr defaultRowHeight="16.5" x14ac:dyDescent="0.3"/>
  <cols>
    <col min="1" max="1" width="11" style="9" bestFit="1" customWidth="1"/>
    <col min="2" max="2" width="11.875" style="9" customWidth="1"/>
    <col min="3" max="3" width="17.25" style="9" bestFit="1" customWidth="1"/>
    <col min="4" max="5" width="13.375" style="9" bestFit="1" customWidth="1"/>
    <col min="6" max="6" width="10.5" style="9" bestFit="1" customWidth="1"/>
    <col min="7" max="7" width="17.25" style="9" bestFit="1" customWidth="1"/>
    <col min="8" max="8" width="15.125" style="9" bestFit="1" customWidth="1"/>
    <col min="9" max="9" width="21.375" style="9" bestFit="1" customWidth="1"/>
    <col min="10" max="11" width="13.375" style="9" bestFit="1" customWidth="1"/>
    <col min="12" max="12" width="9.375" style="9" bestFit="1" customWidth="1"/>
  </cols>
  <sheetData>
    <row r="1" spans="1:12" ht="57" customHeight="1" x14ac:dyDescent="0.3">
      <c r="A1" s="22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4" t="s">
        <v>44</v>
      </c>
      <c r="L2" s="24"/>
    </row>
    <row r="3" spans="1:12" ht="23.25" customHeight="1" x14ac:dyDescent="0.3">
      <c r="A3" s="25" t="s">
        <v>0</v>
      </c>
      <c r="B3" s="26"/>
      <c r="C3" s="26"/>
      <c r="D3" s="26"/>
      <c r="E3" s="26"/>
      <c r="F3" s="27"/>
      <c r="G3" s="28" t="s">
        <v>5</v>
      </c>
      <c r="H3" s="26"/>
      <c r="I3" s="26"/>
      <c r="J3" s="26"/>
      <c r="K3" s="26"/>
      <c r="L3" s="29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6</v>
      </c>
      <c r="E4" s="3" t="s">
        <v>7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6</v>
      </c>
      <c r="K4" s="3" t="s">
        <v>7</v>
      </c>
      <c r="L4" s="3" t="s">
        <v>4</v>
      </c>
    </row>
    <row r="5" spans="1:12" ht="33" customHeight="1" x14ac:dyDescent="0.3">
      <c r="A5" s="32" t="s">
        <v>45</v>
      </c>
      <c r="B5" s="33"/>
      <c r="C5" s="34"/>
      <c r="D5" s="11">
        <f>SUM(D6:D10)</f>
        <v>290000</v>
      </c>
      <c r="E5" s="11">
        <f>SUM(E6:E10)</f>
        <v>270000</v>
      </c>
      <c r="F5" s="12">
        <f>D5-E5</f>
        <v>20000</v>
      </c>
      <c r="G5" s="32" t="s">
        <v>45</v>
      </c>
      <c r="H5" s="33"/>
      <c r="I5" s="34"/>
      <c r="J5" s="11">
        <f>J6+J23+J27</f>
        <v>290000</v>
      </c>
      <c r="K5" s="11">
        <f>K6+K23+K27</f>
        <v>270000</v>
      </c>
      <c r="L5" s="11">
        <f>J5-K5</f>
        <v>20000</v>
      </c>
    </row>
    <row r="6" spans="1:12" x14ac:dyDescent="0.3">
      <c r="A6" s="6" t="s">
        <v>40</v>
      </c>
      <c r="B6" s="6" t="s">
        <v>40</v>
      </c>
      <c r="C6" s="6" t="s">
        <v>76</v>
      </c>
      <c r="D6" s="6">
        <v>27000</v>
      </c>
      <c r="E6" s="6">
        <v>27000</v>
      </c>
      <c r="F6" s="7"/>
      <c r="G6" s="8" t="s">
        <v>8</v>
      </c>
      <c r="H6" s="30"/>
      <c r="I6" s="31"/>
      <c r="J6" s="6">
        <f>J7+J13</f>
        <v>268523</v>
      </c>
      <c r="K6" s="6">
        <f>K7+K13</f>
        <v>257508</v>
      </c>
      <c r="L6" s="13">
        <f t="shared" ref="L6:L37" si="0">J6-K6</f>
        <v>11015</v>
      </c>
    </row>
    <row r="7" spans="1:12" x14ac:dyDescent="0.3">
      <c r="A7" s="6"/>
      <c r="B7" s="6"/>
      <c r="C7" s="6" t="s">
        <v>77</v>
      </c>
      <c r="D7" s="6">
        <v>263000</v>
      </c>
      <c r="E7" s="6">
        <v>243000</v>
      </c>
      <c r="F7" s="7"/>
      <c r="G7" s="35"/>
      <c r="H7" s="6" t="s">
        <v>9</v>
      </c>
      <c r="I7" s="6"/>
      <c r="J7" s="6">
        <f>SUM(J8:J12)</f>
        <v>238472</v>
      </c>
      <c r="K7" s="6">
        <f>SUM(K8:K12)</f>
        <v>225283</v>
      </c>
      <c r="L7" s="13">
        <f t="shared" si="0"/>
        <v>13189</v>
      </c>
    </row>
    <row r="8" spans="1:12" x14ac:dyDescent="0.3">
      <c r="A8" s="6"/>
      <c r="B8" s="6"/>
      <c r="C8" s="6"/>
      <c r="D8" s="6"/>
      <c r="E8" s="6"/>
      <c r="F8" s="7"/>
      <c r="G8" s="36"/>
      <c r="H8" s="38"/>
      <c r="I8" s="6" t="s">
        <v>10</v>
      </c>
      <c r="J8" s="6">
        <v>177796</v>
      </c>
      <c r="K8" s="6">
        <v>163608</v>
      </c>
      <c r="L8" s="13">
        <f t="shared" si="0"/>
        <v>14188</v>
      </c>
    </row>
    <row r="9" spans="1:12" x14ac:dyDescent="0.3">
      <c r="A9" s="6"/>
      <c r="B9" s="6"/>
      <c r="C9" s="6"/>
      <c r="D9" s="6"/>
      <c r="E9" s="6"/>
      <c r="F9" s="7"/>
      <c r="G9" s="36"/>
      <c r="H9" s="39"/>
      <c r="I9" s="6" t="s">
        <v>11</v>
      </c>
      <c r="J9" s="6">
        <v>24859</v>
      </c>
      <c r="K9" s="6">
        <v>28881</v>
      </c>
      <c r="L9" s="13">
        <f t="shared" si="0"/>
        <v>-4022</v>
      </c>
    </row>
    <row r="10" spans="1:12" x14ac:dyDescent="0.3">
      <c r="A10" s="6"/>
      <c r="B10" s="6"/>
      <c r="C10" s="6"/>
      <c r="D10" s="6"/>
      <c r="E10" s="6"/>
      <c r="F10" s="7"/>
      <c r="G10" s="36"/>
      <c r="H10" s="39"/>
      <c r="I10" s="6" t="s">
        <v>12</v>
      </c>
      <c r="J10" s="6">
        <v>18749</v>
      </c>
      <c r="K10" s="6">
        <v>15642</v>
      </c>
      <c r="L10" s="13">
        <f t="shared" si="0"/>
        <v>3107</v>
      </c>
    </row>
    <row r="11" spans="1:12" x14ac:dyDescent="0.3">
      <c r="A11" s="6"/>
      <c r="B11" s="6"/>
      <c r="C11" s="6"/>
      <c r="D11" s="6"/>
      <c r="E11" s="6"/>
      <c r="F11" s="7"/>
      <c r="G11" s="36"/>
      <c r="H11" s="39"/>
      <c r="I11" s="6" t="s">
        <v>13</v>
      </c>
      <c r="J11" s="6">
        <v>16888</v>
      </c>
      <c r="K11" s="6">
        <v>16686</v>
      </c>
      <c r="L11" s="13">
        <f t="shared" si="0"/>
        <v>202</v>
      </c>
    </row>
    <row r="12" spans="1:12" x14ac:dyDescent="0.3">
      <c r="A12" s="6"/>
      <c r="B12" s="6"/>
      <c r="C12" s="6"/>
      <c r="D12" s="6"/>
      <c r="E12" s="6"/>
      <c r="F12" s="7"/>
      <c r="G12" s="36"/>
      <c r="H12" s="40"/>
      <c r="I12" s="6" t="s">
        <v>14</v>
      </c>
      <c r="J12" s="6">
        <v>180</v>
      </c>
      <c r="K12" s="6">
        <v>466</v>
      </c>
      <c r="L12" s="13">
        <f t="shared" si="0"/>
        <v>-286</v>
      </c>
    </row>
    <row r="13" spans="1:12" x14ac:dyDescent="0.3">
      <c r="A13" s="6"/>
      <c r="B13" s="6"/>
      <c r="C13" s="6"/>
      <c r="D13" s="6"/>
      <c r="E13" s="6"/>
      <c r="F13" s="7"/>
      <c r="G13" s="36"/>
      <c r="H13" s="10" t="s">
        <v>15</v>
      </c>
      <c r="I13" s="6"/>
      <c r="J13" s="6">
        <f>SUM(J14:J22)</f>
        <v>30051</v>
      </c>
      <c r="K13" s="6">
        <f>SUM(K14:K22)</f>
        <v>32225</v>
      </c>
      <c r="L13" s="13">
        <f t="shared" si="0"/>
        <v>-2174</v>
      </c>
    </row>
    <row r="14" spans="1:12" x14ac:dyDescent="0.3">
      <c r="A14" s="6"/>
      <c r="B14" s="6"/>
      <c r="C14" s="6"/>
      <c r="D14" s="6"/>
      <c r="E14" s="6"/>
      <c r="F14" s="7"/>
      <c r="G14" s="36"/>
      <c r="H14" s="38"/>
      <c r="I14" s="6" t="s">
        <v>16</v>
      </c>
      <c r="J14" s="6">
        <v>2450</v>
      </c>
      <c r="K14" s="6">
        <v>2930</v>
      </c>
      <c r="L14" s="13">
        <f t="shared" si="0"/>
        <v>-480</v>
      </c>
    </row>
    <row r="15" spans="1:12" x14ac:dyDescent="0.3">
      <c r="A15" s="6"/>
      <c r="B15" s="6"/>
      <c r="C15" s="6"/>
      <c r="D15" s="6"/>
      <c r="E15" s="6"/>
      <c r="F15" s="7"/>
      <c r="G15" s="36"/>
      <c r="H15" s="39"/>
      <c r="I15" s="6" t="s">
        <v>17</v>
      </c>
      <c r="J15" s="6">
        <v>1400</v>
      </c>
      <c r="K15" s="6">
        <v>840</v>
      </c>
      <c r="L15" s="13">
        <f t="shared" si="0"/>
        <v>560</v>
      </c>
    </row>
    <row r="16" spans="1:12" x14ac:dyDescent="0.3">
      <c r="A16" s="6"/>
      <c r="B16" s="6"/>
      <c r="C16" s="6"/>
      <c r="D16" s="6"/>
      <c r="E16" s="6"/>
      <c r="F16" s="7"/>
      <c r="G16" s="36"/>
      <c r="H16" s="39"/>
      <c r="I16" s="6" t="s">
        <v>18</v>
      </c>
      <c r="J16" s="6">
        <v>1800</v>
      </c>
      <c r="K16" s="6">
        <v>1473</v>
      </c>
      <c r="L16" s="13">
        <f t="shared" si="0"/>
        <v>327</v>
      </c>
    </row>
    <row r="17" spans="1:12" x14ac:dyDescent="0.3">
      <c r="A17" s="6"/>
      <c r="B17" s="6"/>
      <c r="C17" s="6"/>
      <c r="D17" s="6"/>
      <c r="E17" s="6"/>
      <c r="F17" s="7"/>
      <c r="G17" s="36"/>
      <c r="H17" s="39"/>
      <c r="I17" s="6" t="s">
        <v>19</v>
      </c>
      <c r="J17" s="6">
        <v>6449</v>
      </c>
      <c r="K17" s="6">
        <v>8327</v>
      </c>
      <c r="L17" s="13">
        <f t="shared" si="0"/>
        <v>-1878</v>
      </c>
    </row>
    <row r="18" spans="1:12" x14ac:dyDescent="0.3">
      <c r="A18" s="6"/>
      <c r="B18" s="6"/>
      <c r="C18" s="6"/>
      <c r="D18" s="6"/>
      <c r="E18" s="6"/>
      <c r="F18" s="7"/>
      <c r="G18" s="36"/>
      <c r="H18" s="39"/>
      <c r="I18" s="6" t="s">
        <v>20</v>
      </c>
      <c r="J18" s="6">
        <v>4380</v>
      </c>
      <c r="K18" s="6">
        <v>4380</v>
      </c>
      <c r="L18" s="13">
        <f t="shared" si="0"/>
        <v>0</v>
      </c>
    </row>
    <row r="19" spans="1:12" x14ac:dyDescent="0.3">
      <c r="A19" s="6"/>
      <c r="B19" s="6"/>
      <c r="C19" s="6"/>
      <c r="D19" s="6"/>
      <c r="E19" s="6"/>
      <c r="F19" s="7"/>
      <c r="G19" s="36"/>
      <c r="H19" s="39"/>
      <c r="I19" s="6" t="s">
        <v>21</v>
      </c>
      <c r="J19" s="6">
        <v>6752</v>
      </c>
      <c r="K19" s="6">
        <v>6205</v>
      </c>
      <c r="L19" s="13">
        <f t="shared" si="0"/>
        <v>547</v>
      </c>
    </row>
    <row r="20" spans="1:12" x14ac:dyDescent="0.3">
      <c r="A20" s="6"/>
      <c r="B20" s="6"/>
      <c r="C20" s="6"/>
      <c r="D20" s="6"/>
      <c r="E20" s="6"/>
      <c r="F20" s="7"/>
      <c r="G20" s="36"/>
      <c r="H20" s="39"/>
      <c r="I20" s="6" t="s">
        <v>22</v>
      </c>
      <c r="J20" s="6"/>
      <c r="K20" s="6">
        <v>250</v>
      </c>
      <c r="L20" s="13">
        <f t="shared" si="0"/>
        <v>-250</v>
      </c>
    </row>
    <row r="21" spans="1:12" x14ac:dyDescent="0.3">
      <c r="A21" s="6"/>
      <c r="B21" s="6"/>
      <c r="C21" s="6"/>
      <c r="D21" s="6"/>
      <c r="E21" s="6"/>
      <c r="F21" s="7"/>
      <c r="G21" s="36"/>
      <c r="H21" s="39"/>
      <c r="I21" s="6" t="s">
        <v>23</v>
      </c>
      <c r="J21" s="6">
        <v>4800</v>
      </c>
      <c r="K21" s="6">
        <v>4800</v>
      </c>
      <c r="L21" s="13">
        <f t="shared" si="0"/>
        <v>0</v>
      </c>
    </row>
    <row r="22" spans="1:12" x14ac:dyDescent="0.3">
      <c r="A22" s="6"/>
      <c r="B22" s="6"/>
      <c r="C22" s="6"/>
      <c r="D22" s="6"/>
      <c r="E22" s="6"/>
      <c r="F22" s="7"/>
      <c r="G22" s="37"/>
      <c r="H22" s="40"/>
      <c r="I22" s="6" t="s">
        <v>24</v>
      </c>
      <c r="J22" s="6">
        <v>2020</v>
      </c>
      <c r="K22" s="6">
        <v>3020</v>
      </c>
      <c r="L22" s="13">
        <f t="shared" si="0"/>
        <v>-1000</v>
      </c>
    </row>
    <row r="23" spans="1:12" x14ac:dyDescent="0.3">
      <c r="A23" s="6"/>
      <c r="B23" s="6"/>
      <c r="C23" s="6"/>
      <c r="D23" s="6"/>
      <c r="E23" s="6"/>
      <c r="F23" s="7"/>
      <c r="G23" s="8" t="s">
        <v>25</v>
      </c>
      <c r="H23" s="30"/>
      <c r="I23" s="31"/>
      <c r="J23" s="6">
        <f>J24</f>
        <v>8155</v>
      </c>
      <c r="K23" s="6">
        <f>K24</f>
        <v>1750</v>
      </c>
      <c r="L23" s="13">
        <f t="shared" si="0"/>
        <v>6405</v>
      </c>
    </row>
    <row r="24" spans="1:12" x14ac:dyDescent="0.3">
      <c r="A24" s="6"/>
      <c r="B24" s="6"/>
      <c r="C24" s="6"/>
      <c r="D24" s="6"/>
      <c r="E24" s="6"/>
      <c r="F24" s="7"/>
      <c r="G24" s="35"/>
      <c r="H24" s="6" t="s">
        <v>26</v>
      </c>
      <c r="I24" s="6"/>
      <c r="J24" s="6">
        <f>SUM(J25:J26)</f>
        <v>8155</v>
      </c>
      <c r="K24" s="6">
        <f>SUM(K25:K26)</f>
        <v>1750</v>
      </c>
      <c r="L24" s="13">
        <f t="shared" si="0"/>
        <v>6405</v>
      </c>
    </row>
    <row r="25" spans="1:12" x14ac:dyDescent="0.3">
      <c r="A25" s="6"/>
      <c r="B25" s="6"/>
      <c r="C25" s="6"/>
      <c r="D25" s="6"/>
      <c r="E25" s="6"/>
      <c r="F25" s="7"/>
      <c r="G25" s="36"/>
      <c r="H25" s="38"/>
      <c r="I25" s="6" t="s">
        <v>26</v>
      </c>
      <c r="J25" s="6">
        <v>4450</v>
      </c>
      <c r="K25" s="6">
        <v>0</v>
      </c>
      <c r="L25" s="13">
        <f t="shared" si="0"/>
        <v>4450</v>
      </c>
    </row>
    <row r="26" spans="1:12" x14ac:dyDescent="0.3">
      <c r="A26" s="6"/>
      <c r="B26" s="6"/>
      <c r="C26" s="6"/>
      <c r="D26" s="6"/>
      <c r="E26" s="6"/>
      <c r="F26" s="7"/>
      <c r="G26" s="37"/>
      <c r="H26" s="40"/>
      <c r="I26" s="6" t="s">
        <v>27</v>
      </c>
      <c r="J26" s="6">
        <v>3705</v>
      </c>
      <c r="K26" s="6">
        <v>1750</v>
      </c>
      <c r="L26" s="13">
        <f t="shared" si="0"/>
        <v>1955</v>
      </c>
    </row>
    <row r="27" spans="1:12" x14ac:dyDescent="0.3">
      <c r="A27" s="6"/>
      <c r="B27" s="6"/>
      <c r="C27" s="6"/>
      <c r="D27" s="6"/>
      <c r="E27" s="6"/>
      <c r="F27" s="7"/>
      <c r="G27" s="8" t="s">
        <v>28</v>
      </c>
      <c r="H27" s="30"/>
      <c r="I27" s="31"/>
      <c r="J27" s="6">
        <f>J28+J31+J34+J36</f>
        <v>13322</v>
      </c>
      <c r="K27" s="6">
        <f>K28+K31+K34+K36</f>
        <v>10742</v>
      </c>
      <c r="L27" s="13">
        <f t="shared" si="0"/>
        <v>2580</v>
      </c>
    </row>
    <row r="28" spans="1:12" x14ac:dyDescent="0.3">
      <c r="A28" s="6"/>
      <c r="B28" s="6"/>
      <c r="C28" s="6"/>
      <c r="D28" s="6"/>
      <c r="E28" s="6"/>
      <c r="F28" s="7"/>
      <c r="G28" s="35"/>
      <c r="H28" s="6" t="s">
        <v>29</v>
      </c>
      <c r="I28" s="6"/>
      <c r="J28" s="6">
        <f>SUM(J29:J30)</f>
        <v>3460</v>
      </c>
      <c r="K28" s="6">
        <f>SUM(K29:K30)</f>
        <v>3230</v>
      </c>
      <c r="L28" s="13">
        <f t="shared" si="0"/>
        <v>230</v>
      </c>
    </row>
    <row r="29" spans="1:12" x14ac:dyDescent="0.3">
      <c r="A29" s="6"/>
      <c r="B29" s="6"/>
      <c r="C29" s="6"/>
      <c r="D29" s="6"/>
      <c r="E29" s="6"/>
      <c r="F29" s="7"/>
      <c r="G29" s="36"/>
      <c r="H29" s="38"/>
      <c r="I29" s="6" t="s">
        <v>30</v>
      </c>
      <c r="J29" s="6">
        <v>2760</v>
      </c>
      <c r="K29" s="6">
        <v>2530</v>
      </c>
      <c r="L29" s="13">
        <f t="shared" si="0"/>
        <v>230</v>
      </c>
    </row>
    <row r="30" spans="1:12" x14ac:dyDescent="0.3">
      <c r="A30" s="6"/>
      <c r="B30" s="6"/>
      <c r="C30" s="6"/>
      <c r="D30" s="6"/>
      <c r="E30" s="6"/>
      <c r="F30" s="7"/>
      <c r="G30" s="36"/>
      <c r="H30" s="40"/>
      <c r="I30" s="6" t="s">
        <v>31</v>
      </c>
      <c r="J30" s="6">
        <v>700</v>
      </c>
      <c r="K30" s="6">
        <v>700</v>
      </c>
      <c r="L30" s="13">
        <f t="shared" si="0"/>
        <v>0</v>
      </c>
    </row>
    <row r="31" spans="1:12" x14ac:dyDescent="0.3">
      <c r="A31" s="6"/>
      <c r="B31" s="6"/>
      <c r="C31" s="6"/>
      <c r="D31" s="6"/>
      <c r="E31" s="6"/>
      <c r="F31" s="7"/>
      <c r="G31" s="36"/>
      <c r="H31" s="6" t="s">
        <v>32</v>
      </c>
      <c r="I31" s="6"/>
      <c r="J31" s="6">
        <f>SUM(J32:J33)</f>
        <v>8862</v>
      </c>
      <c r="K31" s="6">
        <f>SUM(K32:K33)</f>
        <v>6462</v>
      </c>
      <c r="L31" s="13">
        <f t="shared" si="0"/>
        <v>2400</v>
      </c>
    </row>
    <row r="32" spans="1:12" x14ac:dyDescent="0.3">
      <c r="A32" s="6"/>
      <c r="B32" s="6"/>
      <c r="C32" s="6"/>
      <c r="D32" s="6"/>
      <c r="E32" s="6"/>
      <c r="F32" s="7"/>
      <c r="G32" s="36"/>
      <c r="H32" s="38"/>
      <c r="I32" s="6" t="s">
        <v>33</v>
      </c>
      <c r="J32" s="6">
        <v>4062</v>
      </c>
      <c r="K32" s="6">
        <v>4062</v>
      </c>
      <c r="L32" s="13">
        <f t="shared" si="0"/>
        <v>0</v>
      </c>
    </row>
    <row r="33" spans="1:12" x14ac:dyDescent="0.3">
      <c r="A33" s="6"/>
      <c r="B33" s="6"/>
      <c r="C33" s="6"/>
      <c r="D33" s="6"/>
      <c r="E33" s="6"/>
      <c r="F33" s="7"/>
      <c r="G33" s="36"/>
      <c r="H33" s="40"/>
      <c r="I33" s="6" t="s">
        <v>34</v>
      </c>
      <c r="J33" s="6">
        <v>4800</v>
      </c>
      <c r="K33" s="6">
        <v>2400</v>
      </c>
      <c r="L33" s="13">
        <f t="shared" si="0"/>
        <v>2400</v>
      </c>
    </row>
    <row r="34" spans="1:12" x14ac:dyDescent="0.3">
      <c r="A34" s="6"/>
      <c r="B34" s="6"/>
      <c r="C34" s="6"/>
      <c r="D34" s="6"/>
      <c r="E34" s="6"/>
      <c r="F34" s="7"/>
      <c r="G34" s="36"/>
      <c r="H34" s="6" t="s">
        <v>37</v>
      </c>
      <c r="I34" s="6"/>
      <c r="J34" s="6">
        <f>J35</f>
        <v>0</v>
      </c>
      <c r="K34" s="6">
        <f>K35</f>
        <v>50</v>
      </c>
      <c r="L34" s="13">
        <f t="shared" si="0"/>
        <v>-50</v>
      </c>
    </row>
    <row r="35" spans="1:12" x14ac:dyDescent="0.3">
      <c r="A35" s="6"/>
      <c r="B35" s="6"/>
      <c r="C35" s="6"/>
      <c r="D35" s="6"/>
      <c r="E35" s="6"/>
      <c r="F35" s="7"/>
      <c r="G35" s="36"/>
      <c r="H35" s="6"/>
      <c r="I35" s="6" t="s">
        <v>38</v>
      </c>
      <c r="J35" s="6"/>
      <c r="K35" s="6">
        <v>50</v>
      </c>
      <c r="L35" s="13">
        <f t="shared" si="0"/>
        <v>-50</v>
      </c>
    </row>
    <row r="36" spans="1:12" x14ac:dyDescent="0.3">
      <c r="A36" s="6"/>
      <c r="B36" s="6"/>
      <c r="C36" s="6"/>
      <c r="D36" s="6"/>
      <c r="E36" s="6"/>
      <c r="F36" s="7"/>
      <c r="G36" s="36"/>
      <c r="H36" s="6" t="s">
        <v>35</v>
      </c>
      <c r="I36" s="6"/>
      <c r="J36" s="6">
        <f>J37</f>
        <v>1000</v>
      </c>
      <c r="K36" s="6">
        <f>K37</f>
        <v>1000</v>
      </c>
      <c r="L36" s="13">
        <f t="shared" si="0"/>
        <v>0</v>
      </c>
    </row>
    <row r="37" spans="1:12" x14ac:dyDescent="0.3">
      <c r="A37" s="6"/>
      <c r="B37" s="6"/>
      <c r="C37" s="6"/>
      <c r="D37" s="6"/>
      <c r="E37" s="6"/>
      <c r="F37" s="7"/>
      <c r="G37" s="37"/>
      <c r="H37" s="6"/>
      <c r="I37" s="6" t="s">
        <v>36</v>
      </c>
      <c r="J37" s="6">
        <v>1000</v>
      </c>
      <c r="K37" s="6">
        <v>1000</v>
      </c>
      <c r="L37" s="13">
        <f t="shared" si="0"/>
        <v>0</v>
      </c>
    </row>
  </sheetData>
  <mergeCells count="17">
    <mergeCell ref="G24:G26"/>
    <mergeCell ref="G28:G37"/>
    <mergeCell ref="H8:H12"/>
    <mergeCell ref="H25:H26"/>
    <mergeCell ref="H29:H30"/>
    <mergeCell ref="H32:H33"/>
    <mergeCell ref="H14:H22"/>
    <mergeCell ref="H23:I23"/>
    <mergeCell ref="H27:I27"/>
    <mergeCell ref="G7:G22"/>
    <mergeCell ref="A1:L1"/>
    <mergeCell ref="K2:L2"/>
    <mergeCell ref="A3:F3"/>
    <mergeCell ref="G3:L3"/>
    <mergeCell ref="H6:I6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Normal="100" workbookViewId="0">
      <selection activeCell="P25" sqref="O25:P25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4.875" style="9" bestFit="1" customWidth="1"/>
    <col min="5" max="5" width="12.25" style="9" customWidth="1"/>
    <col min="6" max="6" width="14.875" style="9" bestFit="1" customWidth="1"/>
    <col min="7" max="7" width="15.25" style="9" customWidth="1"/>
    <col min="8" max="8" width="18.375" style="9" customWidth="1"/>
    <col min="9" max="9" width="13.125" style="9" customWidth="1"/>
    <col min="10" max="10" width="12" style="9" customWidth="1"/>
    <col min="11" max="11" width="12.625" style="9" customWidth="1"/>
    <col min="12" max="12" width="11.5" style="9" customWidth="1"/>
    <col min="14" max="14" width="10.875" bestFit="1" customWidth="1"/>
  </cols>
  <sheetData>
    <row r="1" spans="1:14" ht="57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4" t="s">
        <v>44</v>
      </c>
      <c r="L2" s="24"/>
    </row>
    <row r="3" spans="1:14" ht="23.25" customHeight="1" x14ac:dyDescent="0.3">
      <c r="A3" s="25" t="s">
        <v>0</v>
      </c>
      <c r="B3" s="26"/>
      <c r="C3" s="26"/>
      <c r="D3" s="26"/>
      <c r="E3" s="26"/>
      <c r="F3" s="27"/>
      <c r="G3" s="28" t="s">
        <v>5</v>
      </c>
      <c r="H3" s="26"/>
      <c r="I3" s="26"/>
      <c r="J3" s="26"/>
      <c r="K3" s="26"/>
      <c r="L3" s="29"/>
    </row>
    <row r="4" spans="1:14" ht="33" customHeight="1" x14ac:dyDescent="0.3">
      <c r="A4" s="3" t="s">
        <v>1</v>
      </c>
      <c r="B4" s="3" t="s">
        <v>2</v>
      </c>
      <c r="C4" s="3" t="s">
        <v>3</v>
      </c>
      <c r="D4" s="16" t="s">
        <v>78</v>
      </c>
      <c r="E4" s="16" t="s">
        <v>79</v>
      </c>
      <c r="F4" s="4" t="s">
        <v>4</v>
      </c>
      <c r="G4" s="5" t="s">
        <v>1</v>
      </c>
      <c r="H4" s="3" t="s">
        <v>2</v>
      </c>
      <c r="I4" s="3" t="s">
        <v>3</v>
      </c>
      <c r="J4" s="16" t="s">
        <v>78</v>
      </c>
      <c r="K4" s="16" t="s">
        <v>79</v>
      </c>
      <c r="L4" s="3" t="s">
        <v>4</v>
      </c>
    </row>
    <row r="5" spans="1:14" ht="33" customHeight="1" x14ac:dyDescent="0.3">
      <c r="A5" s="32" t="s">
        <v>45</v>
      </c>
      <c r="B5" s="33"/>
      <c r="C5" s="34"/>
      <c r="D5" s="11">
        <f>SUM(D6:D12)</f>
        <v>4752424</v>
      </c>
      <c r="E5" s="11">
        <f>SUM(E6:E12)</f>
        <v>4083462</v>
      </c>
      <c r="F5" s="12">
        <f>D5-E5</f>
        <v>668962</v>
      </c>
      <c r="G5" s="32" t="s">
        <v>45</v>
      </c>
      <c r="H5" s="33"/>
      <c r="I5" s="34"/>
      <c r="J5" s="11">
        <f>J6+J74+J73</f>
        <v>4752424</v>
      </c>
      <c r="K5" s="11">
        <f>K6+K74+K73</f>
        <v>4083462</v>
      </c>
      <c r="L5" s="11">
        <f>J5-K5</f>
        <v>668962</v>
      </c>
    </row>
    <row r="6" spans="1:14" x14ac:dyDescent="0.3">
      <c r="A6" s="6" t="s">
        <v>68</v>
      </c>
      <c r="B6" s="6" t="s">
        <v>71</v>
      </c>
      <c r="C6" s="6" t="s">
        <v>39</v>
      </c>
      <c r="D6" s="6">
        <v>2371212</v>
      </c>
      <c r="E6" s="6">
        <v>1652664</v>
      </c>
      <c r="F6" s="17">
        <f t="shared" ref="F6:F12" si="0">D6-E6</f>
        <v>718548</v>
      </c>
      <c r="G6" s="6" t="s">
        <v>69</v>
      </c>
      <c r="H6" s="30" t="s">
        <v>87</v>
      </c>
      <c r="I6" s="31"/>
      <c r="J6" s="6">
        <f>SUM(J7:J8)</f>
        <v>4742424</v>
      </c>
      <c r="K6" s="6">
        <f>SUM(K7:K8)</f>
        <v>4037210</v>
      </c>
      <c r="L6" s="13">
        <f t="shared" ref="L6:L71" si="1">J6-K6</f>
        <v>705214</v>
      </c>
      <c r="N6" s="20"/>
    </row>
    <row r="7" spans="1:14" x14ac:dyDescent="0.3">
      <c r="A7" s="38"/>
      <c r="B7" s="6" t="s">
        <v>72</v>
      </c>
      <c r="C7" s="6" t="s">
        <v>39</v>
      </c>
      <c r="D7" s="6">
        <v>1659848</v>
      </c>
      <c r="E7" s="6">
        <v>1156865</v>
      </c>
      <c r="F7" s="17">
        <f t="shared" si="0"/>
        <v>502983</v>
      </c>
      <c r="G7" s="41"/>
      <c r="H7" s="38"/>
      <c r="I7" s="6" t="s">
        <v>88</v>
      </c>
      <c r="J7" s="6">
        <f>SUM(J10+J13+J16+J19+J22+J25+J28+J31+J34+J37+J40+J43+J46+J49+J52+J55+J58+J61+J64+J67+J70)</f>
        <v>4172686</v>
      </c>
      <c r="K7" s="6">
        <f>SUM(K10+K13+K16+K19+K22+K25+K28+K31+K34+K37+K40+K43+K46+K49+K52+K55+K58+K61+K64+K67+K70)</f>
        <v>3341803</v>
      </c>
      <c r="L7" s="13">
        <f t="shared" si="1"/>
        <v>830883</v>
      </c>
    </row>
    <row r="8" spans="1:14" x14ac:dyDescent="0.3">
      <c r="A8" s="39"/>
      <c r="B8" s="6" t="s">
        <v>73</v>
      </c>
      <c r="C8" s="6" t="s">
        <v>39</v>
      </c>
      <c r="D8" s="6">
        <v>711364</v>
      </c>
      <c r="E8" s="6">
        <v>495799</v>
      </c>
      <c r="F8" s="17">
        <f t="shared" si="0"/>
        <v>215565</v>
      </c>
      <c r="G8" s="42"/>
      <c r="H8" s="40"/>
      <c r="I8" s="6" t="s">
        <v>15</v>
      </c>
      <c r="J8" s="6">
        <f>SUM(J11+J14+J17+J20+J23+J26+J29+J32+J35+J38+J41+J44+J47+J50+J53+J56+J59+J62+J65+J68+J71+J72)</f>
        <v>569738</v>
      </c>
      <c r="K8" s="6">
        <f>SUM(K11+K14+K17+K20+K23+K26+K29+K32+K35+K38+K41+K44+K47+K50+K53+K56+K59+K62+K65+K68+K71+K72)</f>
        <v>695407</v>
      </c>
      <c r="L8" s="13">
        <f t="shared" si="1"/>
        <v>-125669</v>
      </c>
    </row>
    <row r="9" spans="1:14" x14ac:dyDescent="0.3">
      <c r="A9" s="39"/>
      <c r="B9" s="6" t="s">
        <v>75</v>
      </c>
      <c r="C9" s="6" t="s">
        <v>67</v>
      </c>
      <c r="D9" s="6">
        <v>3000</v>
      </c>
      <c r="E9" s="6">
        <v>12000</v>
      </c>
      <c r="F9" s="17">
        <f t="shared" si="0"/>
        <v>-9000</v>
      </c>
      <c r="G9" s="42"/>
      <c r="H9" s="6" t="s">
        <v>48</v>
      </c>
      <c r="I9" s="6"/>
      <c r="J9" s="6">
        <f>SUM(J10:J11)</f>
        <v>95200</v>
      </c>
      <c r="K9" s="6">
        <f>SUM(K10:K11)</f>
        <v>95200</v>
      </c>
      <c r="L9" s="13">
        <f t="shared" si="1"/>
        <v>0</v>
      </c>
    </row>
    <row r="10" spans="1:14" x14ac:dyDescent="0.3">
      <c r="A10" s="40"/>
      <c r="B10" s="6" t="s">
        <v>74</v>
      </c>
      <c r="C10" s="6" t="s">
        <v>67</v>
      </c>
      <c r="D10" s="6">
        <v>7000</v>
      </c>
      <c r="E10" s="6">
        <v>28000</v>
      </c>
      <c r="F10" s="17">
        <f t="shared" si="0"/>
        <v>-21000</v>
      </c>
      <c r="G10" s="42"/>
      <c r="H10" s="38"/>
      <c r="I10" s="6" t="s">
        <v>49</v>
      </c>
      <c r="J10" s="6">
        <v>90720</v>
      </c>
      <c r="K10" s="6">
        <v>90720</v>
      </c>
      <c r="L10" s="13">
        <f t="shared" si="1"/>
        <v>0</v>
      </c>
    </row>
    <row r="11" spans="1:14" x14ac:dyDescent="0.3">
      <c r="A11" s="6" t="s">
        <v>42</v>
      </c>
      <c r="B11" s="6" t="s">
        <v>41</v>
      </c>
      <c r="C11" s="6" t="s">
        <v>43</v>
      </c>
      <c r="D11" s="6"/>
      <c r="E11" s="6">
        <v>6252</v>
      </c>
      <c r="F11" s="17">
        <f t="shared" si="0"/>
        <v>-6252</v>
      </c>
      <c r="G11" s="42"/>
      <c r="H11" s="40"/>
      <c r="I11" s="6" t="s">
        <v>15</v>
      </c>
      <c r="J11" s="6">
        <v>4480</v>
      </c>
      <c r="K11" s="6">
        <v>4480</v>
      </c>
      <c r="L11" s="13">
        <f t="shared" si="1"/>
        <v>0</v>
      </c>
    </row>
    <row r="12" spans="1:14" x14ac:dyDescent="0.3">
      <c r="A12" s="6"/>
      <c r="B12" s="6" t="s">
        <v>42</v>
      </c>
      <c r="C12" s="6" t="s">
        <v>42</v>
      </c>
      <c r="D12" s="6"/>
      <c r="E12" s="6">
        <v>731882</v>
      </c>
      <c r="F12" s="17">
        <f t="shared" si="0"/>
        <v>-731882</v>
      </c>
      <c r="G12" s="42"/>
      <c r="H12" s="6" t="s">
        <v>50</v>
      </c>
      <c r="I12" s="6"/>
      <c r="J12" s="6">
        <f>SUM(J13:J14)</f>
        <v>102000</v>
      </c>
      <c r="K12" s="6">
        <f>SUM(K13:K14)</f>
        <v>102000</v>
      </c>
      <c r="L12" s="13">
        <f t="shared" si="1"/>
        <v>0</v>
      </c>
    </row>
    <row r="13" spans="1:14" x14ac:dyDescent="0.3">
      <c r="A13" s="6"/>
      <c r="B13" s="6"/>
      <c r="C13" s="6"/>
      <c r="D13" s="6"/>
      <c r="E13" s="6"/>
      <c r="F13" s="6"/>
      <c r="G13" s="42"/>
      <c r="H13" s="38"/>
      <c r="I13" s="6" t="s">
        <v>49</v>
      </c>
      <c r="J13" s="6">
        <v>97200</v>
      </c>
      <c r="K13" s="6">
        <v>97200</v>
      </c>
      <c r="L13" s="13">
        <f t="shared" si="1"/>
        <v>0</v>
      </c>
    </row>
    <row r="14" spans="1:14" x14ac:dyDescent="0.3">
      <c r="A14" s="6"/>
      <c r="B14" s="6"/>
      <c r="C14" s="6"/>
      <c r="D14" s="6"/>
      <c r="E14" s="6"/>
      <c r="F14" s="6"/>
      <c r="G14" s="42"/>
      <c r="H14" s="40"/>
      <c r="I14" s="6" t="s">
        <v>15</v>
      </c>
      <c r="J14" s="6">
        <v>4800</v>
      </c>
      <c r="K14" s="6">
        <v>4800</v>
      </c>
      <c r="L14" s="13">
        <f t="shared" si="1"/>
        <v>0</v>
      </c>
    </row>
    <row r="15" spans="1:14" x14ac:dyDescent="0.3">
      <c r="A15" s="6"/>
      <c r="B15" s="6"/>
      <c r="C15" s="6"/>
      <c r="D15" s="6"/>
      <c r="E15" s="6"/>
      <c r="F15" s="6"/>
      <c r="G15" s="42"/>
      <c r="H15" s="6" t="s">
        <v>51</v>
      </c>
      <c r="I15" s="6"/>
      <c r="J15" s="6">
        <f>SUM(J16:J17)</f>
        <v>425000</v>
      </c>
      <c r="K15" s="6">
        <f>SUM(K16:K17)</f>
        <v>401200</v>
      </c>
      <c r="L15" s="13">
        <f t="shared" si="1"/>
        <v>23800</v>
      </c>
    </row>
    <row r="16" spans="1:14" x14ac:dyDescent="0.3">
      <c r="A16" s="6"/>
      <c r="B16" s="6"/>
      <c r="C16" s="6"/>
      <c r="D16" s="6"/>
      <c r="E16" s="6"/>
      <c r="F16" s="6"/>
      <c r="G16" s="42"/>
      <c r="H16" s="38"/>
      <c r="I16" s="6" t="s">
        <v>49</v>
      </c>
      <c r="J16" s="6">
        <v>405000</v>
      </c>
      <c r="K16" s="6">
        <v>382320</v>
      </c>
      <c r="L16" s="13">
        <f t="shared" si="1"/>
        <v>22680</v>
      </c>
    </row>
    <row r="17" spans="1:12" x14ac:dyDescent="0.3">
      <c r="A17" s="6"/>
      <c r="B17" s="6"/>
      <c r="C17" s="6"/>
      <c r="D17" s="6"/>
      <c r="E17" s="6"/>
      <c r="F17" s="6"/>
      <c r="G17" s="42"/>
      <c r="H17" s="40"/>
      <c r="I17" s="6" t="s">
        <v>15</v>
      </c>
      <c r="J17" s="6">
        <v>20000</v>
      </c>
      <c r="K17" s="6">
        <v>18880</v>
      </c>
      <c r="L17" s="13">
        <f t="shared" si="1"/>
        <v>1120</v>
      </c>
    </row>
    <row r="18" spans="1:12" x14ac:dyDescent="0.3">
      <c r="A18" s="6"/>
      <c r="B18" s="6"/>
      <c r="C18" s="6"/>
      <c r="D18" s="6"/>
      <c r="E18" s="6"/>
      <c r="F18" s="6"/>
      <c r="G18" s="42"/>
      <c r="H18" s="6" t="s">
        <v>57</v>
      </c>
      <c r="I18" s="6"/>
      <c r="J18" s="6">
        <f>SUM(J19:J20)</f>
        <v>316110</v>
      </c>
      <c r="K18" s="6">
        <f>SUM(K19:K20)</f>
        <v>300690</v>
      </c>
      <c r="L18" s="13">
        <f t="shared" si="1"/>
        <v>15420</v>
      </c>
    </row>
    <row r="19" spans="1:12" x14ac:dyDescent="0.3">
      <c r="A19" s="6"/>
      <c r="B19" s="6"/>
      <c r="C19" s="6"/>
      <c r="D19" s="6"/>
      <c r="E19" s="6"/>
      <c r="F19" s="6"/>
      <c r="G19" s="42"/>
      <c r="H19" s="38"/>
      <c r="I19" s="6" t="s">
        <v>49</v>
      </c>
      <c r="J19" s="6">
        <v>304406</v>
      </c>
      <c r="K19" s="6">
        <v>284310</v>
      </c>
      <c r="L19" s="13">
        <f t="shared" si="1"/>
        <v>20096</v>
      </c>
    </row>
    <row r="20" spans="1:12" x14ac:dyDescent="0.3">
      <c r="A20" s="6"/>
      <c r="B20" s="6"/>
      <c r="C20" s="6"/>
      <c r="D20" s="6"/>
      <c r="E20" s="6"/>
      <c r="F20" s="6"/>
      <c r="G20" s="42"/>
      <c r="H20" s="40"/>
      <c r="I20" s="6" t="s">
        <v>15</v>
      </c>
      <c r="J20" s="6">
        <v>11704</v>
      </c>
      <c r="K20" s="6">
        <v>16380</v>
      </c>
      <c r="L20" s="13">
        <f t="shared" si="1"/>
        <v>-4676</v>
      </c>
    </row>
    <row r="21" spans="1:12" x14ac:dyDescent="0.3">
      <c r="A21" s="6"/>
      <c r="B21" s="6"/>
      <c r="C21" s="6"/>
      <c r="D21" s="6"/>
      <c r="E21" s="6"/>
      <c r="F21" s="6"/>
      <c r="G21" s="42"/>
      <c r="H21" s="6" t="s">
        <v>52</v>
      </c>
      <c r="I21" s="6"/>
      <c r="J21" s="6">
        <f>SUM(J22:J23)</f>
        <v>120790</v>
      </c>
      <c r="K21" s="6">
        <f>SUM(K22:K23)</f>
        <v>120790</v>
      </c>
      <c r="L21" s="13">
        <f t="shared" si="1"/>
        <v>0</v>
      </c>
    </row>
    <row r="22" spans="1:12" x14ac:dyDescent="0.3">
      <c r="A22" s="6"/>
      <c r="B22" s="6"/>
      <c r="C22" s="6"/>
      <c r="D22" s="6"/>
      <c r="E22" s="6"/>
      <c r="F22" s="6"/>
      <c r="G22" s="42"/>
      <c r="H22" s="38"/>
      <c r="I22" s="6" t="s">
        <v>49</v>
      </c>
      <c r="J22" s="6">
        <v>114210</v>
      </c>
      <c r="K22" s="6">
        <v>114210</v>
      </c>
      <c r="L22" s="13">
        <f t="shared" si="1"/>
        <v>0</v>
      </c>
    </row>
    <row r="23" spans="1:12" x14ac:dyDescent="0.3">
      <c r="A23" s="6"/>
      <c r="B23" s="6"/>
      <c r="C23" s="6"/>
      <c r="D23" s="6"/>
      <c r="E23" s="6"/>
      <c r="F23" s="6"/>
      <c r="G23" s="42"/>
      <c r="H23" s="40"/>
      <c r="I23" s="6" t="s">
        <v>15</v>
      </c>
      <c r="J23" s="6">
        <v>6580</v>
      </c>
      <c r="K23" s="6">
        <v>6580</v>
      </c>
      <c r="L23" s="13">
        <f t="shared" si="1"/>
        <v>0</v>
      </c>
    </row>
    <row r="24" spans="1:12" x14ac:dyDescent="0.3">
      <c r="A24" s="6"/>
      <c r="B24" s="6"/>
      <c r="C24" s="6"/>
      <c r="D24" s="6"/>
      <c r="E24" s="6"/>
      <c r="F24" s="6"/>
      <c r="G24" s="42"/>
      <c r="H24" s="6" t="s">
        <v>53</v>
      </c>
      <c r="I24" s="6"/>
      <c r="J24" s="6">
        <f>SUM(J25:J26)</f>
        <v>221020</v>
      </c>
      <c r="K24" s="6">
        <f>SUM(K25:K26)</f>
        <v>128500</v>
      </c>
      <c r="L24" s="13">
        <f t="shared" si="1"/>
        <v>92520</v>
      </c>
    </row>
    <row r="25" spans="1:12" x14ac:dyDescent="0.3">
      <c r="A25" s="6"/>
      <c r="B25" s="6"/>
      <c r="C25" s="6"/>
      <c r="D25" s="6"/>
      <c r="E25" s="6"/>
      <c r="F25" s="6"/>
      <c r="G25" s="42"/>
      <c r="H25" s="38"/>
      <c r="I25" s="6" t="s">
        <v>49</v>
      </c>
      <c r="J25" s="6">
        <v>208980</v>
      </c>
      <c r="K25" s="6">
        <v>121500</v>
      </c>
      <c r="L25" s="13">
        <f t="shared" si="1"/>
        <v>87480</v>
      </c>
    </row>
    <row r="26" spans="1:12" x14ac:dyDescent="0.3">
      <c r="A26" s="6"/>
      <c r="B26" s="6"/>
      <c r="C26" s="6"/>
      <c r="D26" s="6"/>
      <c r="E26" s="6"/>
      <c r="F26" s="6"/>
      <c r="G26" s="42"/>
      <c r="H26" s="40"/>
      <c r="I26" s="6" t="s">
        <v>15</v>
      </c>
      <c r="J26" s="6">
        <v>12040</v>
      </c>
      <c r="K26" s="6">
        <v>7000</v>
      </c>
      <c r="L26" s="13">
        <f t="shared" si="1"/>
        <v>5040</v>
      </c>
    </row>
    <row r="27" spans="1:12" x14ac:dyDescent="0.3">
      <c r="A27" s="6"/>
      <c r="B27" s="6"/>
      <c r="C27" s="6"/>
      <c r="D27" s="6"/>
      <c r="E27" s="6"/>
      <c r="F27" s="6"/>
      <c r="G27" s="42"/>
      <c r="H27" s="6" t="s">
        <v>54</v>
      </c>
      <c r="I27" s="6"/>
      <c r="J27" s="6">
        <f>SUM(J28:J29)</f>
        <v>154200</v>
      </c>
      <c r="K27" s="6">
        <f>SUM(K28:K29)</f>
        <v>107940</v>
      </c>
      <c r="L27" s="13">
        <f t="shared" si="1"/>
        <v>46260</v>
      </c>
    </row>
    <row r="28" spans="1:12" x14ac:dyDescent="0.3">
      <c r="A28" s="6"/>
      <c r="B28" s="6"/>
      <c r="C28" s="6"/>
      <c r="D28" s="6"/>
      <c r="E28" s="6"/>
      <c r="F28" s="6"/>
      <c r="G28" s="42"/>
      <c r="H28" s="38"/>
      <c r="I28" s="6" t="s">
        <v>49</v>
      </c>
      <c r="J28" s="6">
        <v>145800</v>
      </c>
      <c r="K28" s="6">
        <v>102060</v>
      </c>
      <c r="L28" s="13">
        <f t="shared" si="1"/>
        <v>43740</v>
      </c>
    </row>
    <row r="29" spans="1:12" x14ac:dyDescent="0.3">
      <c r="A29" s="6"/>
      <c r="B29" s="6"/>
      <c r="C29" s="6"/>
      <c r="D29" s="6"/>
      <c r="E29" s="6"/>
      <c r="F29" s="6"/>
      <c r="G29" s="42"/>
      <c r="H29" s="40"/>
      <c r="I29" s="6" t="s">
        <v>15</v>
      </c>
      <c r="J29" s="6">
        <v>8400</v>
      </c>
      <c r="K29" s="6">
        <v>5880</v>
      </c>
      <c r="L29" s="13">
        <f t="shared" si="1"/>
        <v>2520</v>
      </c>
    </row>
    <row r="30" spans="1:12" x14ac:dyDescent="0.3">
      <c r="A30" s="6"/>
      <c r="B30" s="6"/>
      <c r="C30" s="6"/>
      <c r="D30" s="6"/>
      <c r="E30" s="6"/>
      <c r="F30" s="6"/>
      <c r="G30" s="42"/>
      <c r="H30" s="6" t="s">
        <v>55</v>
      </c>
      <c r="I30" s="6"/>
      <c r="J30" s="6">
        <f>SUM(J31:J32)</f>
        <v>899500</v>
      </c>
      <c r="K30" s="6">
        <f>SUM(K31:K32)</f>
        <v>871230</v>
      </c>
      <c r="L30" s="13">
        <f t="shared" si="1"/>
        <v>28270</v>
      </c>
    </row>
    <row r="31" spans="1:12" x14ac:dyDescent="0.3">
      <c r="A31" s="6"/>
      <c r="B31" s="6"/>
      <c r="C31" s="6"/>
      <c r="D31" s="6"/>
      <c r="E31" s="6"/>
      <c r="F31" s="6"/>
      <c r="G31" s="42"/>
      <c r="H31" s="38"/>
      <c r="I31" s="6" t="s">
        <v>49</v>
      </c>
      <c r="J31" s="6">
        <v>850500</v>
      </c>
      <c r="K31" s="6">
        <v>823770</v>
      </c>
      <c r="L31" s="13">
        <f t="shared" si="1"/>
        <v>26730</v>
      </c>
    </row>
    <row r="32" spans="1:12" x14ac:dyDescent="0.3">
      <c r="A32" s="6"/>
      <c r="B32" s="6"/>
      <c r="C32" s="6"/>
      <c r="D32" s="6"/>
      <c r="E32" s="6"/>
      <c r="F32" s="6"/>
      <c r="G32" s="42"/>
      <c r="H32" s="40"/>
      <c r="I32" s="6" t="s">
        <v>15</v>
      </c>
      <c r="J32" s="6">
        <v>49000</v>
      </c>
      <c r="K32" s="6">
        <v>47460</v>
      </c>
      <c r="L32" s="13">
        <f t="shared" si="1"/>
        <v>1540</v>
      </c>
    </row>
    <row r="33" spans="1:12" x14ac:dyDescent="0.3">
      <c r="A33" s="6"/>
      <c r="B33" s="6"/>
      <c r="C33" s="6"/>
      <c r="D33" s="6"/>
      <c r="E33" s="6"/>
      <c r="F33" s="6"/>
      <c r="G33" s="42"/>
      <c r="H33" s="6" t="s">
        <v>56</v>
      </c>
      <c r="I33" s="6"/>
      <c r="J33" s="6">
        <f>SUM(J34:J35)</f>
        <v>154200</v>
      </c>
      <c r="K33" s="6">
        <f>SUM(K34:K35)</f>
        <v>282700</v>
      </c>
      <c r="L33" s="13">
        <f t="shared" si="1"/>
        <v>-128500</v>
      </c>
    </row>
    <row r="34" spans="1:12" x14ac:dyDescent="0.3">
      <c r="A34" s="6"/>
      <c r="B34" s="6"/>
      <c r="C34" s="6"/>
      <c r="D34" s="6"/>
      <c r="E34" s="6"/>
      <c r="F34" s="6"/>
      <c r="G34" s="42"/>
      <c r="H34" s="38"/>
      <c r="I34" s="6" t="s">
        <v>49</v>
      </c>
      <c r="J34" s="6">
        <v>145800</v>
      </c>
      <c r="K34" s="6">
        <v>267300</v>
      </c>
      <c r="L34" s="13">
        <f t="shared" si="1"/>
        <v>-121500</v>
      </c>
    </row>
    <row r="35" spans="1:12" x14ac:dyDescent="0.3">
      <c r="A35" s="6"/>
      <c r="B35" s="6"/>
      <c r="C35" s="6"/>
      <c r="D35" s="6"/>
      <c r="E35" s="6"/>
      <c r="F35" s="6"/>
      <c r="G35" s="42"/>
      <c r="H35" s="40"/>
      <c r="I35" s="6" t="s">
        <v>15</v>
      </c>
      <c r="J35" s="6">
        <v>8400</v>
      </c>
      <c r="K35" s="6">
        <v>15400</v>
      </c>
      <c r="L35" s="13">
        <f t="shared" si="1"/>
        <v>-7000</v>
      </c>
    </row>
    <row r="36" spans="1:12" x14ac:dyDescent="0.3">
      <c r="A36" s="6"/>
      <c r="B36" s="6"/>
      <c r="C36" s="6"/>
      <c r="D36" s="6"/>
      <c r="E36" s="6"/>
      <c r="F36" s="6"/>
      <c r="G36" s="42"/>
      <c r="H36" s="6" t="s">
        <v>58</v>
      </c>
      <c r="I36" s="6"/>
      <c r="J36" s="6">
        <f>SUM(J37:J38)</f>
        <v>143920</v>
      </c>
      <c r="K36" s="6">
        <f>SUM(K37:K38)</f>
        <v>143920</v>
      </c>
      <c r="L36" s="13">
        <f t="shared" si="1"/>
        <v>0</v>
      </c>
    </row>
    <row r="37" spans="1:12" x14ac:dyDescent="0.3">
      <c r="A37" s="6"/>
      <c r="B37" s="6"/>
      <c r="C37" s="6"/>
      <c r="D37" s="6"/>
      <c r="E37" s="6"/>
      <c r="F37" s="6"/>
      <c r="G37" s="42"/>
      <c r="H37" s="38"/>
      <c r="I37" s="6" t="s">
        <v>49</v>
      </c>
      <c r="J37" s="6">
        <v>136080</v>
      </c>
      <c r="K37" s="6">
        <v>136080</v>
      </c>
      <c r="L37" s="13">
        <f t="shared" si="1"/>
        <v>0</v>
      </c>
    </row>
    <row r="38" spans="1:12" x14ac:dyDescent="0.3">
      <c r="A38" s="6"/>
      <c r="B38" s="6"/>
      <c r="C38" s="6"/>
      <c r="D38" s="6"/>
      <c r="E38" s="6"/>
      <c r="F38" s="6"/>
      <c r="G38" s="42"/>
      <c r="H38" s="40"/>
      <c r="I38" s="6" t="s">
        <v>15</v>
      </c>
      <c r="J38" s="6">
        <v>7840</v>
      </c>
      <c r="K38" s="6">
        <v>7840</v>
      </c>
      <c r="L38" s="13">
        <f t="shared" si="1"/>
        <v>0</v>
      </c>
    </row>
    <row r="39" spans="1:12" x14ac:dyDescent="0.3">
      <c r="A39" s="6"/>
      <c r="B39" s="6"/>
      <c r="C39" s="6"/>
      <c r="D39" s="6"/>
      <c r="E39" s="6"/>
      <c r="F39" s="6"/>
      <c r="G39" s="42"/>
      <c r="H39" s="15" t="s">
        <v>80</v>
      </c>
      <c r="I39" s="6"/>
      <c r="J39" s="6">
        <f>SUM(J40:J41)</f>
        <v>174760</v>
      </c>
      <c r="K39" s="6">
        <f>SUM(K40:K41)</f>
        <v>0</v>
      </c>
      <c r="L39" s="13">
        <f t="shared" si="1"/>
        <v>174760</v>
      </c>
    </row>
    <row r="40" spans="1:12" x14ac:dyDescent="0.3">
      <c r="A40" s="6"/>
      <c r="B40" s="6"/>
      <c r="C40" s="6"/>
      <c r="D40" s="6"/>
      <c r="E40" s="6"/>
      <c r="F40" s="6"/>
      <c r="G40" s="42"/>
      <c r="H40" s="15"/>
      <c r="I40" s="6" t="s">
        <v>49</v>
      </c>
      <c r="J40" s="6">
        <v>165240</v>
      </c>
      <c r="K40" s="6"/>
      <c r="L40" s="13">
        <f t="shared" si="1"/>
        <v>165240</v>
      </c>
    </row>
    <row r="41" spans="1:12" x14ac:dyDescent="0.3">
      <c r="A41" s="6"/>
      <c r="B41" s="6"/>
      <c r="C41" s="6"/>
      <c r="D41" s="6"/>
      <c r="E41" s="6"/>
      <c r="F41" s="6"/>
      <c r="G41" s="42"/>
      <c r="H41" s="15"/>
      <c r="I41" s="6" t="s">
        <v>15</v>
      </c>
      <c r="J41" s="6">
        <v>9520</v>
      </c>
      <c r="K41" s="6"/>
      <c r="L41" s="13">
        <f t="shared" si="1"/>
        <v>9520</v>
      </c>
    </row>
    <row r="42" spans="1:12" x14ac:dyDescent="0.3">
      <c r="A42" s="6"/>
      <c r="B42" s="6"/>
      <c r="C42" s="6"/>
      <c r="D42" s="6"/>
      <c r="E42" s="6"/>
      <c r="F42" s="6"/>
      <c r="G42" s="42"/>
      <c r="H42" s="6" t="s">
        <v>59</v>
      </c>
      <c r="I42" s="6"/>
      <c r="J42" s="6">
        <f>SUM(J43:J44)</f>
        <v>98900</v>
      </c>
      <c r="K42" s="6">
        <f>SUM(K43:K44)</f>
        <v>261300</v>
      </c>
      <c r="L42" s="13">
        <f t="shared" si="1"/>
        <v>-162400</v>
      </c>
    </row>
    <row r="43" spans="1:12" x14ac:dyDescent="0.3">
      <c r="A43" s="6"/>
      <c r="B43" s="6"/>
      <c r="C43" s="6"/>
      <c r="D43" s="6"/>
      <c r="E43" s="6"/>
      <c r="F43" s="6"/>
      <c r="G43" s="42"/>
      <c r="H43" s="6"/>
      <c r="I43" s="6" t="s">
        <v>9</v>
      </c>
      <c r="J43" s="6">
        <v>80410</v>
      </c>
      <c r="K43" s="6">
        <v>191693</v>
      </c>
      <c r="L43" s="13">
        <f t="shared" si="1"/>
        <v>-111283</v>
      </c>
    </row>
    <row r="44" spans="1:12" x14ac:dyDescent="0.3">
      <c r="A44" s="6"/>
      <c r="B44" s="6"/>
      <c r="C44" s="6"/>
      <c r="D44" s="6"/>
      <c r="E44" s="6"/>
      <c r="F44" s="6"/>
      <c r="G44" s="42"/>
      <c r="H44" s="6"/>
      <c r="I44" s="6" t="s">
        <v>15</v>
      </c>
      <c r="J44" s="6">
        <v>18490</v>
      </c>
      <c r="K44" s="6">
        <v>69607</v>
      </c>
      <c r="L44" s="13">
        <f t="shared" si="1"/>
        <v>-51117</v>
      </c>
    </row>
    <row r="45" spans="1:12" x14ac:dyDescent="0.3">
      <c r="A45" s="6"/>
      <c r="B45" s="6"/>
      <c r="C45" s="6"/>
      <c r="D45" s="6"/>
      <c r="E45" s="6"/>
      <c r="F45" s="6"/>
      <c r="G45" s="42"/>
      <c r="H45" s="6" t="s">
        <v>60</v>
      </c>
      <c r="I45" s="6"/>
      <c r="J45" s="6">
        <f>SUM(J46:J47)</f>
        <v>18400</v>
      </c>
      <c r="K45" s="6">
        <f>SUM(K46:K47)</f>
        <v>69762</v>
      </c>
      <c r="L45" s="13">
        <f t="shared" si="1"/>
        <v>-51362</v>
      </c>
    </row>
    <row r="46" spans="1:12" x14ac:dyDescent="0.3">
      <c r="A46" s="6"/>
      <c r="B46" s="6"/>
      <c r="C46" s="6"/>
      <c r="D46" s="6"/>
      <c r="E46" s="6"/>
      <c r="F46" s="6"/>
      <c r="G46" s="42"/>
      <c r="H46" s="6"/>
      <c r="I46" s="6" t="s">
        <v>9</v>
      </c>
      <c r="J46" s="6">
        <v>12400</v>
      </c>
      <c r="K46" s="6">
        <v>48660</v>
      </c>
      <c r="L46" s="13">
        <f t="shared" si="1"/>
        <v>-36260</v>
      </c>
    </row>
    <row r="47" spans="1:12" x14ac:dyDescent="0.3">
      <c r="A47" s="6"/>
      <c r="B47" s="6"/>
      <c r="C47" s="6"/>
      <c r="D47" s="6"/>
      <c r="E47" s="6"/>
      <c r="F47" s="6"/>
      <c r="G47" s="42"/>
      <c r="H47" s="6"/>
      <c r="I47" s="6" t="s">
        <v>15</v>
      </c>
      <c r="J47" s="6">
        <v>6000</v>
      </c>
      <c r="K47" s="6">
        <v>21102</v>
      </c>
      <c r="L47" s="13">
        <f t="shared" si="1"/>
        <v>-15102</v>
      </c>
    </row>
    <row r="48" spans="1:12" x14ac:dyDescent="0.3">
      <c r="A48" s="6"/>
      <c r="B48" s="6"/>
      <c r="C48" s="6"/>
      <c r="D48" s="6"/>
      <c r="E48" s="6"/>
      <c r="F48" s="6"/>
      <c r="G48" s="42"/>
      <c r="H48" s="6" t="s">
        <v>61</v>
      </c>
      <c r="I48" s="6"/>
      <c r="J48" s="6">
        <f>SUM(J49:J50)</f>
        <v>32200</v>
      </c>
      <c r="K48" s="6">
        <f>SUM(K49:K50)</f>
        <v>369572</v>
      </c>
      <c r="L48" s="13">
        <f t="shared" si="1"/>
        <v>-337372</v>
      </c>
    </row>
    <row r="49" spans="1:12" x14ac:dyDescent="0.3">
      <c r="A49" s="6"/>
      <c r="B49" s="6"/>
      <c r="C49" s="6"/>
      <c r="D49" s="6"/>
      <c r="E49" s="6"/>
      <c r="F49" s="6"/>
      <c r="G49" s="42"/>
      <c r="H49" s="6"/>
      <c r="I49" s="6" t="s">
        <v>9</v>
      </c>
      <c r="J49" s="6">
        <v>28000</v>
      </c>
      <c r="K49" s="6">
        <v>239180</v>
      </c>
      <c r="L49" s="13">
        <f t="shared" si="1"/>
        <v>-211180</v>
      </c>
    </row>
    <row r="50" spans="1:12" x14ac:dyDescent="0.3">
      <c r="A50" s="6"/>
      <c r="B50" s="6"/>
      <c r="C50" s="6"/>
      <c r="D50" s="6"/>
      <c r="E50" s="6"/>
      <c r="F50" s="6"/>
      <c r="G50" s="42"/>
      <c r="H50" s="6"/>
      <c r="I50" s="6" t="s">
        <v>15</v>
      </c>
      <c r="J50" s="6">
        <v>4200</v>
      </c>
      <c r="K50" s="6">
        <v>130392</v>
      </c>
      <c r="L50" s="13">
        <f t="shared" si="1"/>
        <v>-126192</v>
      </c>
    </row>
    <row r="51" spans="1:12" x14ac:dyDescent="0.3">
      <c r="A51" s="6"/>
      <c r="B51" s="6"/>
      <c r="C51" s="6"/>
      <c r="D51" s="6"/>
      <c r="E51" s="6"/>
      <c r="F51" s="6"/>
      <c r="G51" s="42"/>
      <c r="H51" s="6" t="s">
        <v>62</v>
      </c>
      <c r="I51" s="6"/>
      <c r="J51" s="6">
        <f>SUM(J52:J53)</f>
        <v>29900</v>
      </c>
      <c r="K51" s="6">
        <f>SUM(K52:K53)</f>
        <v>45840</v>
      </c>
      <c r="L51" s="13">
        <f t="shared" si="1"/>
        <v>-15940</v>
      </c>
    </row>
    <row r="52" spans="1:12" x14ac:dyDescent="0.3">
      <c r="A52" s="6"/>
      <c r="B52" s="6"/>
      <c r="C52" s="6"/>
      <c r="D52" s="6"/>
      <c r="E52" s="6"/>
      <c r="F52" s="6"/>
      <c r="G52" s="42"/>
      <c r="H52" s="6"/>
      <c r="I52" s="6" t="s">
        <v>9</v>
      </c>
      <c r="J52" s="6">
        <v>26000</v>
      </c>
      <c r="K52" s="6">
        <v>36350</v>
      </c>
      <c r="L52" s="13">
        <f t="shared" si="1"/>
        <v>-10350</v>
      </c>
    </row>
    <row r="53" spans="1:12" x14ac:dyDescent="0.3">
      <c r="A53" s="6"/>
      <c r="B53" s="6"/>
      <c r="C53" s="6"/>
      <c r="D53" s="6"/>
      <c r="E53" s="6"/>
      <c r="F53" s="6"/>
      <c r="G53" s="42"/>
      <c r="H53" s="6"/>
      <c r="I53" s="6" t="s">
        <v>15</v>
      </c>
      <c r="J53" s="6">
        <v>3900</v>
      </c>
      <c r="K53" s="6">
        <v>9490</v>
      </c>
      <c r="L53" s="13">
        <f t="shared" si="1"/>
        <v>-5590</v>
      </c>
    </row>
    <row r="54" spans="1:12" x14ac:dyDescent="0.3">
      <c r="A54" s="6"/>
      <c r="B54" s="6"/>
      <c r="C54" s="6"/>
      <c r="D54" s="6"/>
      <c r="E54" s="6"/>
      <c r="F54" s="6"/>
      <c r="G54" s="42"/>
      <c r="H54" s="6" t="s">
        <v>63</v>
      </c>
      <c r="I54" s="6"/>
      <c r="J54" s="6">
        <f>SUM(J55:J56)</f>
        <v>41400</v>
      </c>
      <c r="K54" s="6">
        <f>SUM(K55:K56)</f>
        <v>146938</v>
      </c>
      <c r="L54" s="13">
        <f t="shared" si="1"/>
        <v>-105538</v>
      </c>
    </row>
    <row r="55" spans="1:12" x14ac:dyDescent="0.3">
      <c r="A55" s="6"/>
      <c r="B55" s="6"/>
      <c r="C55" s="6"/>
      <c r="D55" s="6"/>
      <c r="E55" s="6"/>
      <c r="F55" s="6"/>
      <c r="G55" s="42"/>
      <c r="H55" s="6"/>
      <c r="I55" s="6" t="s">
        <v>9</v>
      </c>
      <c r="J55" s="6">
        <v>28980</v>
      </c>
      <c r="K55" s="6">
        <v>64500</v>
      </c>
      <c r="L55" s="13">
        <f t="shared" si="1"/>
        <v>-35520</v>
      </c>
    </row>
    <row r="56" spans="1:12" x14ac:dyDescent="0.3">
      <c r="A56" s="6"/>
      <c r="B56" s="6"/>
      <c r="C56" s="6"/>
      <c r="D56" s="6"/>
      <c r="E56" s="6"/>
      <c r="F56" s="6"/>
      <c r="G56" s="42"/>
      <c r="H56" s="6"/>
      <c r="I56" s="6" t="s">
        <v>15</v>
      </c>
      <c r="J56" s="6">
        <v>12420</v>
      </c>
      <c r="K56" s="6">
        <v>82438</v>
      </c>
      <c r="L56" s="13">
        <f t="shared" si="1"/>
        <v>-70018</v>
      </c>
    </row>
    <row r="57" spans="1:12" x14ac:dyDescent="0.3">
      <c r="A57" s="6"/>
      <c r="B57" s="6"/>
      <c r="C57" s="6"/>
      <c r="D57" s="6"/>
      <c r="E57" s="6"/>
      <c r="F57" s="6"/>
      <c r="G57" s="42"/>
      <c r="H57" s="6" t="s">
        <v>64</v>
      </c>
      <c r="I57" s="6"/>
      <c r="J57" s="6">
        <f>SUM(J58:J59)</f>
        <v>23000</v>
      </c>
      <c r="K57" s="6">
        <f>SUM(K58:K59)</f>
        <v>61000</v>
      </c>
      <c r="L57" s="13">
        <f t="shared" si="1"/>
        <v>-38000</v>
      </c>
    </row>
    <row r="58" spans="1:12" x14ac:dyDescent="0.3">
      <c r="A58" s="6"/>
      <c r="B58" s="6"/>
      <c r="C58" s="6"/>
      <c r="D58" s="6"/>
      <c r="E58" s="6"/>
      <c r="F58" s="6"/>
      <c r="G58" s="42"/>
      <c r="H58" s="6"/>
      <c r="I58" s="6" t="s">
        <v>9</v>
      </c>
      <c r="J58" s="6">
        <v>18000</v>
      </c>
      <c r="K58" s="6">
        <v>29700</v>
      </c>
      <c r="L58" s="13">
        <f t="shared" si="1"/>
        <v>-11700</v>
      </c>
    </row>
    <row r="59" spans="1:12" x14ac:dyDescent="0.3">
      <c r="A59" s="6"/>
      <c r="B59" s="6"/>
      <c r="C59" s="6"/>
      <c r="D59" s="6"/>
      <c r="E59" s="6"/>
      <c r="F59" s="6"/>
      <c r="G59" s="42"/>
      <c r="H59" s="6"/>
      <c r="I59" s="6" t="s">
        <v>15</v>
      </c>
      <c r="J59" s="6">
        <v>5000</v>
      </c>
      <c r="K59" s="6">
        <v>31300</v>
      </c>
      <c r="L59" s="13">
        <f t="shared" si="1"/>
        <v>-26300</v>
      </c>
    </row>
    <row r="60" spans="1:12" x14ac:dyDescent="0.3">
      <c r="A60" s="6"/>
      <c r="B60" s="6"/>
      <c r="C60" s="6"/>
      <c r="D60" s="6"/>
      <c r="E60" s="6"/>
      <c r="F60" s="6"/>
      <c r="G60" s="42"/>
      <c r="H60" s="6" t="s">
        <v>65</v>
      </c>
      <c r="I60" s="6"/>
      <c r="J60" s="6">
        <f>SUM(J61:J62)</f>
        <v>75900</v>
      </c>
      <c r="K60" s="6">
        <f>SUM(K61:K62)</f>
        <v>97370</v>
      </c>
      <c r="L60" s="13">
        <f t="shared" si="1"/>
        <v>-21470</v>
      </c>
    </row>
    <row r="61" spans="1:12" x14ac:dyDescent="0.3">
      <c r="A61" s="6"/>
      <c r="B61" s="6"/>
      <c r="C61" s="6"/>
      <c r="D61" s="6"/>
      <c r="E61" s="6"/>
      <c r="F61" s="6"/>
      <c r="G61" s="42"/>
      <c r="H61" s="6"/>
      <c r="I61" s="6" t="s">
        <v>9</v>
      </c>
      <c r="J61" s="6">
        <v>68640</v>
      </c>
      <c r="K61" s="6">
        <v>77170</v>
      </c>
      <c r="L61" s="13">
        <f t="shared" si="1"/>
        <v>-8530</v>
      </c>
    </row>
    <row r="62" spans="1:12" x14ac:dyDescent="0.3">
      <c r="A62" s="6"/>
      <c r="B62" s="6"/>
      <c r="C62" s="6"/>
      <c r="D62" s="6"/>
      <c r="E62" s="6"/>
      <c r="F62" s="6"/>
      <c r="G62" s="42"/>
      <c r="H62" s="6"/>
      <c r="I62" s="6" t="s">
        <v>15</v>
      </c>
      <c r="J62" s="6">
        <v>7260</v>
      </c>
      <c r="K62" s="6">
        <v>20200</v>
      </c>
      <c r="L62" s="13">
        <f t="shared" si="1"/>
        <v>-12940</v>
      </c>
    </row>
    <row r="63" spans="1:12" x14ac:dyDescent="0.3">
      <c r="A63" s="6"/>
      <c r="B63" s="6"/>
      <c r="C63" s="6"/>
      <c r="D63" s="6"/>
      <c r="E63" s="6"/>
      <c r="F63" s="6"/>
      <c r="G63" s="42"/>
      <c r="H63" s="6" t="s">
        <v>66</v>
      </c>
      <c r="I63" s="6"/>
      <c r="J63" s="6">
        <f>SUM(J64:J65)</f>
        <v>303600</v>
      </c>
      <c r="K63" s="6">
        <f>SUM(K64:K65)</f>
        <v>247100</v>
      </c>
      <c r="L63" s="13">
        <f t="shared" si="1"/>
        <v>56500</v>
      </c>
    </row>
    <row r="64" spans="1:12" x14ac:dyDescent="0.3">
      <c r="A64" s="6"/>
      <c r="B64" s="6"/>
      <c r="C64" s="6"/>
      <c r="D64" s="6"/>
      <c r="E64" s="6"/>
      <c r="F64" s="6"/>
      <c r="G64" s="42"/>
      <c r="H64" s="6"/>
      <c r="I64" s="6" t="s">
        <v>9</v>
      </c>
      <c r="J64" s="6">
        <v>285120</v>
      </c>
      <c r="K64" s="6">
        <v>235080</v>
      </c>
      <c r="L64" s="13">
        <f t="shared" si="1"/>
        <v>50040</v>
      </c>
    </row>
    <row r="65" spans="1:12" x14ac:dyDescent="0.3">
      <c r="A65" s="6"/>
      <c r="B65" s="6"/>
      <c r="C65" s="6"/>
      <c r="D65" s="6"/>
      <c r="E65" s="6"/>
      <c r="F65" s="6"/>
      <c r="G65" s="42"/>
      <c r="H65" s="6"/>
      <c r="I65" s="6" t="s">
        <v>15</v>
      </c>
      <c r="J65" s="6">
        <v>18480</v>
      </c>
      <c r="K65" s="6">
        <v>12020</v>
      </c>
      <c r="L65" s="13">
        <f t="shared" si="1"/>
        <v>6460</v>
      </c>
    </row>
    <row r="66" spans="1:12" x14ac:dyDescent="0.3">
      <c r="A66" s="6"/>
      <c r="B66" s="6"/>
      <c r="C66" s="6"/>
      <c r="D66" s="6"/>
      <c r="E66" s="6"/>
      <c r="F66" s="6"/>
      <c r="G66" s="42"/>
      <c r="H66" s="6" t="s">
        <v>81</v>
      </c>
      <c r="I66" s="6"/>
      <c r="J66" s="6">
        <f>SUM(J67:J68)</f>
        <v>20700</v>
      </c>
      <c r="K66" s="6">
        <f>SUM(K67:K68)</f>
        <v>0</v>
      </c>
      <c r="L66" s="13">
        <f t="shared" si="1"/>
        <v>20700</v>
      </c>
    </row>
    <row r="67" spans="1:12" x14ac:dyDescent="0.3">
      <c r="A67" s="6"/>
      <c r="B67" s="6"/>
      <c r="C67" s="6"/>
      <c r="D67" s="6"/>
      <c r="E67" s="6"/>
      <c r="F67" s="6"/>
      <c r="G67" s="42"/>
      <c r="H67" s="6"/>
      <c r="I67" s="6" t="s">
        <v>9</v>
      </c>
      <c r="J67" s="6">
        <v>13500</v>
      </c>
      <c r="K67" s="6"/>
      <c r="L67" s="13">
        <f t="shared" si="1"/>
        <v>13500</v>
      </c>
    </row>
    <row r="68" spans="1:12" x14ac:dyDescent="0.3">
      <c r="A68" s="6"/>
      <c r="B68" s="6"/>
      <c r="C68" s="6"/>
      <c r="D68" s="6"/>
      <c r="E68" s="6"/>
      <c r="F68" s="6"/>
      <c r="G68" s="42"/>
      <c r="H68" s="6"/>
      <c r="I68" s="6" t="s">
        <v>15</v>
      </c>
      <c r="J68" s="6">
        <v>7200</v>
      </c>
      <c r="K68" s="6"/>
      <c r="L68" s="13">
        <f t="shared" si="1"/>
        <v>7200</v>
      </c>
    </row>
    <row r="69" spans="1:12" x14ac:dyDescent="0.3">
      <c r="A69" s="6"/>
      <c r="B69" s="6"/>
      <c r="C69" s="6"/>
      <c r="D69" s="6"/>
      <c r="E69" s="6"/>
      <c r="F69" s="6"/>
      <c r="G69" s="42"/>
      <c r="H69" s="6" t="s">
        <v>82</v>
      </c>
      <c r="I69" s="6"/>
      <c r="J69" s="6">
        <f>SUM(J70:J71)</f>
        <v>1064744</v>
      </c>
      <c r="K69" s="6">
        <f>SUM(K70:K71)</f>
        <v>0</v>
      </c>
      <c r="L69" s="13">
        <f t="shared" si="1"/>
        <v>1064744</v>
      </c>
    </row>
    <row r="70" spans="1:12" x14ac:dyDescent="0.3">
      <c r="A70" s="6"/>
      <c r="B70" s="6"/>
      <c r="C70" s="6"/>
      <c r="D70" s="6"/>
      <c r="E70" s="6"/>
      <c r="F70" s="6"/>
      <c r="G70" s="42"/>
      <c r="H70" s="6"/>
      <c r="I70" s="6" t="s">
        <v>83</v>
      </c>
      <c r="J70" s="6">
        <v>947700</v>
      </c>
      <c r="K70" s="6"/>
      <c r="L70" s="13">
        <f t="shared" si="1"/>
        <v>947700</v>
      </c>
    </row>
    <row r="71" spans="1:12" x14ac:dyDescent="0.3">
      <c r="A71" s="6"/>
      <c r="B71" s="6"/>
      <c r="C71" s="6"/>
      <c r="D71" s="6"/>
      <c r="E71" s="6"/>
      <c r="F71" s="6"/>
      <c r="G71" s="42"/>
      <c r="H71" s="6"/>
      <c r="I71" s="6" t="s">
        <v>15</v>
      </c>
      <c r="J71" s="6">
        <v>117044</v>
      </c>
      <c r="K71" s="6"/>
      <c r="L71" s="13">
        <f t="shared" si="1"/>
        <v>117044</v>
      </c>
    </row>
    <row r="72" spans="1:12" x14ac:dyDescent="0.3">
      <c r="A72" s="6"/>
      <c r="B72" s="6"/>
      <c r="C72" s="6"/>
      <c r="D72" s="6"/>
      <c r="E72" s="6"/>
      <c r="F72" s="6"/>
      <c r="G72" s="42"/>
      <c r="H72" s="6" t="s">
        <v>85</v>
      </c>
      <c r="I72" s="6" t="s">
        <v>70</v>
      </c>
      <c r="J72" s="6">
        <v>226980</v>
      </c>
      <c r="K72" s="6">
        <v>184158</v>
      </c>
      <c r="L72" s="13">
        <f t="shared" ref="L72:L73" si="2">J72-K72</f>
        <v>42822</v>
      </c>
    </row>
    <row r="73" spans="1:12" x14ac:dyDescent="0.3">
      <c r="A73" s="6"/>
      <c r="B73" s="6"/>
      <c r="C73" s="6"/>
      <c r="D73" s="6"/>
      <c r="E73" s="6"/>
      <c r="F73" s="6"/>
      <c r="G73" s="43"/>
      <c r="H73" s="18" t="s">
        <v>86</v>
      </c>
      <c r="I73" s="14" t="s">
        <v>86</v>
      </c>
      <c r="J73" s="14"/>
      <c r="K73" s="14">
        <v>6252</v>
      </c>
      <c r="L73" s="13">
        <f t="shared" si="2"/>
        <v>-6252</v>
      </c>
    </row>
    <row r="74" spans="1:12" x14ac:dyDescent="0.3">
      <c r="A74" s="6"/>
      <c r="B74" s="6"/>
      <c r="C74" s="6"/>
      <c r="D74" s="6"/>
      <c r="E74" s="6"/>
      <c r="F74" s="6"/>
      <c r="G74" s="21" t="s">
        <v>67</v>
      </c>
      <c r="H74" s="19"/>
      <c r="I74" s="14" t="s">
        <v>84</v>
      </c>
      <c r="J74" s="14">
        <v>10000</v>
      </c>
      <c r="K74" s="14">
        <v>40000</v>
      </c>
      <c r="L74" s="13">
        <f>J74-K74</f>
        <v>-30000</v>
      </c>
    </row>
  </sheetData>
  <mergeCells count="20">
    <mergeCell ref="A1:L1"/>
    <mergeCell ref="K2:L2"/>
    <mergeCell ref="A3:F3"/>
    <mergeCell ref="G3:L3"/>
    <mergeCell ref="A5:C5"/>
    <mergeCell ref="G5:I5"/>
    <mergeCell ref="G7:G73"/>
    <mergeCell ref="A7:A10"/>
    <mergeCell ref="H6:I6"/>
    <mergeCell ref="H25:H26"/>
    <mergeCell ref="H28:H29"/>
    <mergeCell ref="H37:H38"/>
    <mergeCell ref="H31:H32"/>
    <mergeCell ref="H34:H35"/>
    <mergeCell ref="H10:H11"/>
    <mergeCell ref="H13:H14"/>
    <mergeCell ref="H16:H17"/>
    <mergeCell ref="H19:H20"/>
    <mergeCell ref="H22:H23"/>
    <mergeCell ref="H7:H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P9" sqref="P9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4.875" style="9" bestFit="1" customWidth="1"/>
    <col min="5" max="5" width="12.25" style="9" customWidth="1"/>
    <col min="6" max="6" width="14.875" style="9" bestFit="1" customWidth="1"/>
    <col min="7" max="7" width="15.25" style="9" customWidth="1"/>
    <col min="8" max="8" width="18.375" style="9" customWidth="1"/>
    <col min="9" max="9" width="13.125" style="9" customWidth="1"/>
    <col min="10" max="10" width="12" style="9" customWidth="1"/>
    <col min="11" max="11" width="12.625" style="9" customWidth="1"/>
    <col min="12" max="12" width="11.5" style="9" customWidth="1"/>
    <col min="14" max="14" width="10.875" bestFit="1" customWidth="1"/>
  </cols>
  <sheetData>
    <row r="1" spans="1:12" ht="57" customHeight="1" x14ac:dyDescent="0.3">
      <c r="A1" s="22" t="s">
        <v>120</v>
      </c>
      <c r="B1" s="22"/>
      <c r="C1" s="22"/>
      <c r="D1" s="22"/>
      <c r="E1" s="22"/>
      <c r="F1" s="22"/>
      <c r="G1" s="22"/>
      <c r="H1" s="22"/>
      <c r="I1" s="95"/>
      <c r="J1" s="95"/>
      <c r="K1" s="95"/>
      <c r="L1" s="95"/>
    </row>
    <row r="3" spans="1:12" ht="32.25" customHeight="1" x14ac:dyDescent="0.3">
      <c r="A3" s="93" t="s">
        <v>118</v>
      </c>
      <c r="B3" s="92"/>
      <c r="C3" s="92"/>
    </row>
    <row r="4" spans="1:12" ht="30.75" customHeight="1" x14ac:dyDescent="0.3">
      <c r="A4" s="52" t="s">
        <v>89</v>
      </c>
      <c r="B4" s="53"/>
      <c r="C4" s="53"/>
      <c r="D4" s="54"/>
      <c r="E4" s="52" t="s">
        <v>90</v>
      </c>
      <c r="F4" s="53"/>
      <c r="G4" s="53"/>
      <c r="H4" s="54"/>
    </row>
    <row r="5" spans="1:12" x14ac:dyDescent="0.3">
      <c r="A5" s="55" t="s">
        <v>91</v>
      </c>
      <c r="B5" s="44" t="s">
        <v>92</v>
      </c>
      <c r="C5" s="44" t="s">
        <v>94</v>
      </c>
      <c r="D5" s="55" t="s">
        <v>95</v>
      </c>
      <c r="E5" s="55" t="s">
        <v>91</v>
      </c>
      <c r="F5" s="44" t="s">
        <v>92</v>
      </c>
      <c r="G5" s="44" t="s">
        <v>94</v>
      </c>
      <c r="H5" s="55" t="s">
        <v>95</v>
      </c>
    </row>
    <row r="6" spans="1:12" x14ac:dyDescent="0.3">
      <c r="A6" s="56"/>
      <c r="B6" s="45" t="s">
        <v>93</v>
      </c>
      <c r="C6" s="45" t="s">
        <v>93</v>
      </c>
      <c r="D6" s="56"/>
      <c r="E6" s="56"/>
      <c r="F6" s="45" t="s">
        <v>93</v>
      </c>
      <c r="G6" s="45" t="s">
        <v>93</v>
      </c>
      <c r="H6" s="56"/>
    </row>
    <row r="7" spans="1:12" ht="24.95" customHeight="1" x14ac:dyDescent="0.3">
      <c r="A7" s="46" t="s">
        <v>96</v>
      </c>
      <c r="B7" s="47">
        <v>5892073</v>
      </c>
      <c r="C7" s="47">
        <v>4560493</v>
      </c>
      <c r="D7" s="47">
        <v>1331580</v>
      </c>
      <c r="E7" s="46" t="s">
        <v>96</v>
      </c>
      <c r="F7" s="47">
        <v>5892073</v>
      </c>
      <c r="G7" s="47">
        <v>4560493</v>
      </c>
      <c r="H7" s="47">
        <v>1331580</v>
      </c>
    </row>
    <row r="8" spans="1:12" ht="24.95" customHeight="1" x14ac:dyDescent="0.3">
      <c r="A8" s="48" t="s">
        <v>97</v>
      </c>
      <c r="B8" s="49">
        <v>290000</v>
      </c>
      <c r="C8" s="49">
        <v>270000</v>
      </c>
      <c r="D8" s="49">
        <v>20000</v>
      </c>
      <c r="E8" s="48" t="s">
        <v>98</v>
      </c>
      <c r="F8" s="49">
        <v>465452</v>
      </c>
      <c r="G8" s="49">
        <v>409441</v>
      </c>
      <c r="H8" s="49">
        <v>56011</v>
      </c>
    </row>
    <row r="9" spans="1:12" ht="24.95" customHeight="1" x14ac:dyDescent="0.3">
      <c r="A9" s="48" t="s">
        <v>99</v>
      </c>
      <c r="B9" s="49">
        <v>4742424</v>
      </c>
      <c r="C9" s="49">
        <v>3406378</v>
      </c>
      <c r="D9" s="49">
        <v>1336046</v>
      </c>
      <c r="E9" s="48" t="s">
        <v>100</v>
      </c>
      <c r="F9" s="49">
        <v>674418</v>
      </c>
      <c r="G9" s="49">
        <v>641910</v>
      </c>
      <c r="H9" s="49">
        <v>32508</v>
      </c>
    </row>
    <row r="10" spans="1:12" ht="24.95" customHeight="1" x14ac:dyDescent="0.3">
      <c r="A10" s="48" t="s">
        <v>101</v>
      </c>
      <c r="B10" s="49">
        <v>10000</v>
      </c>
      <c r="C10" s="49">
        <v>40000</v>
      </c>
      <c r="D10" s="49">
        <v>-30000</v>
      </c>
      <c r="E10" s="48" t="s">
        <v>102</v>
      </c>
      <c r="F10" s="49">
        <v>154159</v>
      </c>
      <c r="G10" s="49">
        <v>50742</v>
      </c>
      <c r="H10" s="49">
        <v>103417</v>
      </c>
    </row>
    <row r="11" spans="1:12" ht="24.95" customHeight="1" x14ac:dyDescent="0.3">
      <c r="A11" s="48" t="s">
        <v>103</v>
      </c>
      <c r="B11" s="49">
        <v>718812</v>
      </c>
      <c r="C11" s="49">
        <v>731882</v>
      </c>
      <c r="D11" s="49">
        <v>-13070</v>
      </c>
      <c r="E11" s="48" t="s">
        <v>104</v>
      </c>
      <c r="F11" s="49">
        <v>4598044</v>
      </c>
      <c r="G11" s="49">
        <v>3458400</v>
      </c>
      <c r="H11" s="49">
        <v>1139644</v>
      </c>
    </row>
    <row r="12" spans="1:12" ht="24.95" customHeight="1" x14ac:dyDescent="0.3">
      <c r="A12" s="48" t="s">
        <v>105</v>
      </c>
      <c r="B12" s="49">
        <v>130837</v>
      </c>
      <c r="C12" s="49">
        <v>112233</v>
      </c>
      <c r="D12" s="49">
        <v>18604</v>
      </c>
      <c r="E12" s="50" t="s">
        <v>106</v>
      </c>
      <c r="F12" s="51" t="s">
        <v>106</v>
      </c>
      <c r="G12" s="51" t="s">
        <v>106</v>
      </c>
      <c r="H12" s="51" t="s">
        <v>106</v>
      </c>
    </row>
    <row r="16" spans="1:12" ht="26.25" x14ac:dyDescent="0.3">
      <c r="A16" s="94" t="s">
        <v>119</v>
      </c>
      <c r="B16" s="94"/>
      <c r="C16" s="94"/>
    </row>
    <row r="18" spans="1:7" ht="24.95" customHeight="1" x14ac:dyDescent="0.3">
      <c r="A18" s="72" t="s">
        <v>89</v>
      </c>
      <c r="B18" s="73"/>
      <c r="C18" s="74"/>
      <c r="D18" s="75" t="s">
        <v>90</v>
      </c>
      <c r="E18" s="73"/>
      <c r="F18" s="73"/>
      <c r="G18" s="76"/>
    </row>
    <row r="19" spans="1:7" ht="24.95" customHeight="1" x14ac:dyDescent="0.3">
      <c r="A19" s="57" t="s">
        <v>91</v>
      </c>
      <c r="B19" s="57" t="s">
        <v>93</v>
      </c>
      <c r="C19" s="58" t="s">
        <v>107</v>
      </c>
      <c r="D19" s="77" t="s">
        <v>91</v>
      </c>
      <c r="E19" s="78"/>
      <c r="F19" s="57" t="s">
        <v>93</v>
      </c>
      <c r="G19" s="57" t="s">
        <v>107</v>
      </c>
    </row>
    <row r="20" spans="1:7" ht="24.95" customHeight="1" x14ac:dyDescent="0.3">
      <c r="A20" s="59" t="s">
        <v>108</v>
      </c>
      <c r="B20" s="60">
        <v>4560493</v>
      </c>
      <c r="C20" s="61">
        <v>4387407</v>
      </c>
      <c r="D20" s="79" t="s">
        <v>108</v>
      </c>
      <c r="E20" s="80"/>
      <c r="F20" s="60">
        <v>4560493</v>
      </c>
      <c r="G20" s="60">
        <v>4387407</v>
      </c>
    </row>
    <row r="21" spans="1:7" ht="24.95" customHeight="1" x14ac:dyDescent="0.3">
      <c r="A21" s="62" t="s">
        <v>97</v>
      </c>
      <c r="B21" s="63">
        <v>270000</v>
      </c>
      <c r="C21" s="64">
        <v>270000</v>
      </c>
      <c r="D21" s="81" t="s">
        <v>98</v>
      </c>
      <c r="E21" s="62" t="s">
        <v>109</v>
      </c>
      <c r="F21" s="63">
        <v>225283</v>
      </c>
      <c r="G21" s="63">
        <v>225283</v>
      </c>
    </row>
    <row r="22" spans="1:7" ht="24.95" customHeight="1" x14ac:dyDescent="0.3">
      <c r="A22" s="65" t="s">
        <v>110</v>
      </c>
      <c r="B22" s="84">
        <v>3406378</v>
      </c>
      <c r="C22" s="86">
        <v>3305328</v>
      </c>
      <c r="D22" s="82"/>
      <c r="E22" s="88" t="s">
        <v>111</v>
      </c>
      <c r="F22" s="84">
        <v>184158</v>
      </c>
      <c r="G22" s="84">
        <v>184158</v>
      </c>
    </row>
    <row r="23" spans="1:7" ht="24.95" customHeight="1" x14ac:dyDescent="0.3">
      <c r="A23" s="66" t="s">
        <v>102</v>
      </c>
      <c r="B23" s="85"/>
      <c r="C23" s="87"/>
      <c r="D23" s="82"/>
      <c r="E23" s="89"/>
      <c r="F23" s="85"/>
      <c r="G23" s="85"/>
    </row>
    <row r="24" spans="1:7" ht="24.95" customHeight="1" x14ac:dyDescent="0.3">
      <c r="A24" s="62" t="s">
        <v>101</v>
      </c>
      <c r="B24" s="63">
        <v>40000</v>
      </c>
      <c r="C24" s="64">
        <v>40000</v>
      </c>
      <c r="D24" s="83"/>
      <c r="E24" s="62" t="s">
        <v>104</v>
      </c>
      <c r="F24" s="63">
        <v>3458400</v>
      </c>
      <c r="G24" s="63">
        <v>3262773</v>
      </c>
    </row>
    <row r="25" spans="1:7" ht="24.95" customHeight="1" x14ac:dyDescent="0.3">
      <c r="A25" s="62" t="s">
        <v>103</v>
      </c>
      <c r="B25" s="63">
        <v>731882</v>
      </c>
      <c r="C25" s="64">
        <v>659846</v>
      </c>
      <c r="D25" s="81" t="s">
        <v>100</v>
      </c>
      <c r="E25" s="62" t="s">
        <v>112</v>
      </c>
      <c r="F25" s="63">
        <v>33975</v>
      </c>
      <c r="G25" s="63">
        <v>33975</v>
      </c>
    </row>
    <row r="26" spans="1:7" ht="24.95" customHeight="1" x14ac:dyDescent="0.3">
      <c r="A26" s="67" t="s">
        <v>106</v>
      </c>
      <c r="B26" s="68" t="s">
        <v>106</v>
      </c>
      <c r="C26" s="69" t="s">
        <v>106</v>
      </c>
      <c r="D26" s="83"/>
      <c r="E26" s="62" t="s">
        <v>113</v>
      </c>
      <c r="F26" s="63">
        <v>495702</v>
      </c>
      <c r="G26" s="63">
        <v>499353</v>
      </c>
    </row>
    <row r="27" spans="1:7" ht="24.95" customHeight="1" x14ac:dyDescent="0.3">
      <c r="A27" s="62" t="s">
        <v>114</v>
      </c>
      <c r="B27" s="63">
        <v>112233</v>
      </c>
      <c r="C27" s="64">
        <v>112233</v>
      </c>
      <c r="D27" s="81" t="s">
        <v>102</v>
      </c>
      <c r="E27" s="62" t="s">
        <v>115</v>
      </c>
      <c r="F27" s="63">
        <v>40000</v>
      </c>
      <c r="G27" s="63">
        <v>40000</v>
      </c>
    </row>
    <row r="28" spans="1:7" ht="24.95" customHeight="1" x14ac:dyDescent="0.3">
      <c r="A28" s="70" t="s">
        <v>106</v>
      </c>
      <c r="B28" s="70" t="s">
        <v>106</v>
      </c>
      <c r="C28" s="71" t="s">
        <v>106</v>
      </c>
      <c r="D28" s="83"/>
      <c r="E28" s="62" t="s">
        <v>116</v>
      </c>
      <c r="F28" s="63">
        <v>10742</v>
      </c>
      <c r="G28" s="63">
        <v>10742</v>
      </c>
    </row>
    <row r="29" spans="1:7" ht="24.95" customHeight="1" x14ac:dyDescent="0.3">
      <c r="A29" s="70" t="s">
        <v>106</v>
      </c>
      <c r="B29" s="70" t="s">
        <v>106</v>
      </c>
      <c r="C29" s="71" t="s">
        <v>106</v>
      </c>
      <c r="D29" s="90" t="s">
        <v>117</v>
      </c>
      <c r="E29" s="91"/>
      <c r="F29" s="63">
        <v>112233</v>
      </c>
      <c r="G29" s="63">
        <v>131123</v>
      </c>
    </row>
  </sheetData>
  <mergeCells count="22">
    <mergeCell ref="D25:D26"/>
    <mergeCell ref="D27:D28"/>
    <mergeCell ref="D29:E29"/>
    <mergeCell ref="A3:C3"/>
    <mergeCell ref="A16:C16"/>
    <mergeCell ref="A1:H1"/>
    <mergeCell ref="D18:G18"/>
    <mergeCell ref="D19:E19"/>
    <mergeCell ref="D20:E20"/>
    <mergeCell ref="D21:D24"/>
    <mergeCell ref="B22:B23"/>
    <mergeCell ref="C22:C23"/>
    <mergeCell ref="E22:E23"/>
    <mergeCell ref="F22:F23"/>
    <mergeCell ref="G22:G23"/>
    <mergeCell ref="A4:D4"/>
    <mergeCell ref="E4:H4"/>
    <mergeCell ref="A5:A6"/>
    <mergeCell ref="D5:D6"/>
    <mergeCell ref="E5:E6"/>
    <mergeCell ref="A18:C18"/>
    <mergeCell ref="H5:H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2019년일반회계</vt:lpstr>
      <vt:lpstr>2019년노인일자리</vt:lpstr>
      <vt:lpstr>2019년총괄예결산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2018-12-28T06:18:46Z</cp:lastPrinted>
  <dcterms:created xsi:type="dcterms:W3CDTF">2018-12-27T06:17:42Z</dcterms:created>
  <dcterms:modified xsi:type="dcterms:W3CDTF">2019-01-05T05:40:50Z</dcterms:modified>
</cp:coreProperties>
</file>